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anssassenburg/Library/CloudStorage/Dropbox/X_Private/20_Astronomy/Morsels/"/>
    </mc:Choice>
  </mc:AlternateContent>
  <xr:revisionPtr revIDLastSave="0" documentId="13_ncr:1_{8733BBDF-A5A9-FC45-B32E-E8617FC75E8B}" xr6:coauthVersionLast="47" xr6:coauthVersionMax="47" xr10:uidLastSave="{00000000-0000-0000-0000-000000000000}"/>
  <bookViews>
    <workbookView xWindow="10000" yWindow="3580" windowWidth="32740" windowHeight="18720" xr2:uid="{00000000-000D-0000-FFFF-FFFF00000000}"/>
  </bookViews>
  <sheets>
    <sheet name="Introduction" sheetId="9" r:id="rId1"/>
    <sheet name="Equation of Time (1)" sheetId="1" r:id="rId2"/>
    <sheet name="Equation of Time (2)" sheetId="12" r:id="rId3"/>
    <sheet name="Equation of Time (3)" sheetId="13" r:id="rId4"/>
    <sheet name="Comparison" sheetId="14" r:id="rId5"/>
    <sheet name="Background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2" l="1"/>
  <c r="D6" i="12"/>
  <c r="D3" i="12"/>
  <c r="D4" i="12" s="1"/>
  <c r="D5" i="12" s="1"/>
  <c r="D8" i="12" l="1"/>
  <c r="B17" i="13"/>
  <c r="B18" i="13" s="1"/>
  <c r="D7" i="13"/>
  <c r="D6" i="13"/>
  <c r="D3" i="13"/>
  <c r="D4" i="13" s="1"/>
  <c r="B14" i="12"/>
  <c r="C14" i="12" s="1"/>
  <c r="B14" i="1"/>
  <c r="D7" i="1"/>
  <c r="D6" i="1"/>
  <c r="D3" i="1"/>
  <c r="D8" i="13" l="1"/>
  <c r="G14" i="12"/>
  <c r="D14" i="12"/>
  <c r="D4" i="1"/>
  <c r="D8" i="1" s="1"/>
  <c r="B15" i="1"/>
  <c r="B16" i="1" s="1"/>
  <c r="B5" i="14"/>
  <c r="B19" i="13"/>
  <c r="C18" i="13"/>
  <c r="C17" i="13"/>
  <c r="B15" i="12"/>
  <c r="C15" i="12" s="1"/>
  <c r="F14" i="12"/>
  <c r="C14" i="1"/>
  <c r="F18" i="13" l="1"/>
  <c r="G18" i="13" s="1"/>
  <c r="H18" i="13" s="1"/>
  <c r="E18" i="13" s="1"/>
  <c r="D5" i="1"/>
  <c r="F17" i="13"/>
  <c r="G17" i="13" s="1"/>
  <c r="H17" i="13" s="1"/>
  <c r="E17" i="13" s="1"/>
  <c r="D13" i="13" s="1"/>
  <c r="G15" i="12"/>
  <c r="D15" i="12"/>
  <c r="E14" i="12"/>
  <c r="D9" i="12" s="1"/>
  <c r="F14" i="1"/>
  <c r="B17" i="1"/>
  <c r="B18" i="1" s="1"/>
  <c r="B7" i="14"/>
  <c r="C15" i="1"/>
  <c r="E15" i="1" s="1"/>
  <c r="D15" i="1" s="1"/>
  <c r="C6" i="14" s="1"/>
  <c r="B6" i="14"/>
  <c r="E15" i="12"/>
  <c r="D5" i="13"/>
  <c r="D17" i="13" s="1"/>
  <c r="B16" i="12"/>
  <c r="C16" i="12" s="1"/>
  <c r="C16" i="1"/>
  <c r="E16" i="1" s="1"/>
  <c r="D16" i="1" s="1"/>
  <c r="C7" i="14" s="1"/>
  <c r="C19" i="13"/>
  <c r="B20" i="13"/>
  <c r="F15" i="12"/>
  <c r="E14" i="1"/>
  <c r="D14" i="1" s="1"/>
  <c r="D18" i="13" l="1"/>
  <c r="F19" i="13"/>
  <c r="G19" i="13" s="1"/>
  <c r="H19" i="13" s="1"/>
  <c r="E19" i="13" s="1"/>
  <c r="D19" i="13"/>
  <c r="I17" i="13"/>
  <c r="I18" i="13"/>
  <c r="I19" i="13"/>
  <c r="G16" i="12"/>
  <c r="D16" i="12"/>
  <c r="E16" i="12" s="1"/>
  <c r="D7" i="14" s="1"/>
  <c r="E7" i="14" s="1"/>
  <c r="F15" i="1"/>
  <c r="F16" i="1"/>
  <c r="D6" i="14"/>
  <c r="E6" i="14" s="1"/>
  <c r="C18" i="1"/>
  <c r="B9" i="14"/>
  <c r="C17" i="1"/>
  <c r="B8" i="14"/>
  <c r="B17" i="12"/>
  <c r="B18" i="12" s="1"/>
  <c r="D9" i="1"/>
  <c r="C5" i="14"/>
  <c r="B19" i="1"/>
  <c r="B10" i="14" s="1"/>
  <c r="D9" i="13"/>
  <c r="D11" i="13" s="1"/>
  <c r="D12" i="13" s="1"/>
  <c r="B21" i="13"/>
  <c r="C20" i="13"/>
  <c r="F16" i="12"/>
  <c r="F20" i="13" l="1"/>
  <c r="G20" i="13" s="1"/>
  <c r="H20" i="13" s="1"/>
  <c r="E20" i="13" s="1"/>
  <c r="D20" i="13"/>
  <c r="I20" i="13"/>
  <c r="E18" i="1"/>
  <c r="D18" i="1" s="1"/>
  <c r="C9" i="14" s="1"/>
  <c r="F18" i="1"/>
  <c r="E17" i="1"/>
  <c r="D17" i="1" s="1"/>
  <c r="C8" i="14" s="1"/>
  <c r="F17" i="1"/>
  <c r="C17" i="12"/>
  <c r="C19" i="1"/>
  <c r="B20" i="1"/>
  <c r="B11" i="14" s="1"/>
  <c r="D5" i="14"/>
  <c r="E5" i="14" s="1"/>
  <c r="B22" i="13"/>
  <c r="C21" i="13"/>
  <c r="D21" i="13" s="1"/>
  <c r="F17" i="12"/>
  <c r="B19" i="12"/>
  <c r="C18" i="12"/>
  <c r="B21" i="1"/>
  <c r="B12" i="14" s="1"/>
  <c r="F21" i="13" l="1"/>
  <c r="G21" i="13" s="1"/>
  <c r="H21" i="13" s="1"/>
  <c r="E21" i="13" s="1"/>
  <c r="I21" i="13"/>
  <c r="G18" i="12"/>
  <c r="D18" i="12"/>
  <c r="G17" i="12"/>
  <c r="D17" i="12"/>
  <c r="E17" i="12" s="1"/>
  <c r="D8" i="14" s="1"/>
  <c r="E8" i="14" s="1"/>
  <c r="E19" i="1"/>
  <c r="D19" i="1" s="1"/>
  <c r="C10" i="14" s="1"/>
  <c r="F19" i="1"/>
  <c r="C20" i="1"/>
  <c r="C22" i="13"/>
  <c r="D22" i="13" s="1"/>
  <c r="B23" i="13"/>
  <c r="F18" i="12"/>
  <c r="E18" i="12"/>
  <c r="D9" i="14" s="1"/>
  <c r="E9" i="14" s="1"/>
  <c r="B20" i="12"/>
  <c r="C19" i="12"/>
  <c r="C21" i="1"/>
  <c r="B22" i="1"/>
  <c r="B13" i="14" s="1"/>
  <c r="F22" i="13" l="1"/>
  <c r="G22" i="13" s="1"/>
  <c r="H22" i="13" s="1"/>
  <c r="E22" i="13" s="1"/>
  <c r="I22" i="13"/>
  <c r="G19" i="12"/>
  <c r="D19" i="12"/>
  <c r="E20" i="1"/>
  <c r="D20" i="1" s="1"/>
  <c r="C11" i="14" s="1"/>
  <c r="F20" i="1"/>
  <c r="E21" i="1"/>
  <c r="D21" i="1" s="1"/>
  <c r="C12" i="14" s="1"/>
  <c r="F21" i="1"/>
  <c r="C23" i="13"/>
  <c r="D23" i="13" s="1"/>
  <c r="B24" i="13"/>
  <c r="F19" i="12"/>
  <c r="E19" i="12"/>
  <c r="D10" i="14" s="1"/>
  <c r="E10" i="14" s="1"/>
  <c r="C20" i="12"/>
  <c r="B21" i="12"/>
  <c r="B23" i="1"/>
  <c r="B14" i="14" s="1"/>
  <c r="C22" i="1"/>
  <c r="F23" i="13" l="1"/>
  <c r="G23" i="13" s="1"/>
  <c r="H23" i="13" s="1"/>
  <c r="E23" i="13" s="1"/>
  <c r="I23" i="13"/>
  <c r="G20" i="12"/>
  <c r="D20" i="12"/>
  <c r="E22" i="1"/>
  <c r="D22" i="1" s="1"/>
  <c r="C13" i="14" s="1"/>
  <c r="F22" i="1"/>
  <c r="B25" i="13"/>
  <c r="C24" i="13"/>
  <c r="D24" i="13" s="1"/>
  <c r="F20" i="12"/>
  <c r="E20" i="12"/>
  <c r="D11" i="14" s="1"/>
  <c r="E11" i="14" s="1"/>
  <c r="B22" i="12"/>
  <c r="C21" i="12"/>
  <c r="C23" i="1"/>
  <c r="B24" i="1"/>
  <c r="B15" i="14" s="1"/>
  <c r="F24" i="13" l="1"/>
  <c r="G24" i="13" s="1"/>
  <c r="H24" i="13" s="1"/>
  <c r="E24" i="13" s="1"/>
  <c r="I24" i="13"/>
  <c r="G21" i="12"/>
  <c r="D21" i="12"/>
  <c r="E21" i="12" s="1"/>
  <c r="D12" i="14" s="1"/>
  <c r="E23" i="1"/>
  <c r="D23" i="1" s="1"/>
  <c r="C14" i="14" s="1"/>
  <c r="F23" i="1"/>
  <c r="C25" i="13"/>
  <c r="D25" i="13" s="1"/>
  <c r="B26" i="13"/>
  <c r="F21" i="12"/>
  <c r="C22" i="12"/>
  <c r="B23" i="12"/>
  <c r="C24" i="1"/>
  <c r="B25" i="1"/>
  <c r="B16" i="14" s="1"/>
  <c r="F25" i="13" l="1"/>
  <c r="G25" i="13" s="1"/>
  <c r="H25" i="13" s="1"/>
  <c r="E25" i="13" s="1"/>
  <c r="I25" i="13"/>
  <c r="E12" i="14"/>
  <c r="G22" i="12"/>
  <c r="D22" i="12"/>
  <c r="E22" i="12" s="1"/>
  <c r="D13" i="14" s="1"/>
  <c r="E13" i="14" s="1"/>
  <c r="E24" i="1"/>
  <c r="D24" i="1" s="1"/>
  <c r="C15" i="14" s="1"/>
  <c r="F24" i="1"/>
  <c r="B27" i="13"/>
  <c r="C26" i="13"/>
  <c r="D26" i="13" s="1"/>
  <c r="F22" i="12"/>
  <c r="B24" i="12"/>
  <c r="C23" i="12"/>
  <c r="B26" i="1"/>
  <c r="B17" i="14" s="1"/>
  <c r="C25" i="1"/>
  <c r="F26" i="13" l="1"/>
  <c r="G26" i="13" s="1"/>
  <c r="H26" i="13" s="1"/>
  <c r="E26" i="13" s="1"/>
  <c r="I26" i="13"/>
  <c r="G23" i="12"/>
  <c r="D23" i="12"/>
  <c r="E23" i="12" s="1"/>
  <c r="D14" i="14" s="1"/>
  <c r="E25" i="1"/>
  <c r="D25" i="1" s="1"/>
  <c r="C16" i="14" s="1"/>
  <c r="F25" i="1"/>
  <c r="B28" i="13"/>
  <c r="C27" i="13"/>
  <c r="D27" i="13" s="1"/>
  <c r="F23" i="12"/>
  <c r="C24" i="12"/>
  <c r="B25" i="12"/>
  <c r="B27" i="1"/>
  <c r="B18" i="14" s="1"/>
  <c r="C26" i="1"/>
  <c r="E14" i="14" l="1"/>
  <c r="F27" i="13"/>
  <c r="G27" i="13" s="1"/>
  <c r="H27" i="13" s="1"/>
  <c r="E27" i="13" s="1"/>
  <c r="I27" i="13"/>
  <c r="G24" i="12"/>
  <c r="D24" i="12"/>
  <c r="E24" i="12" s="1"/>
  <c r="D15" i="14" s="1"/>
  <c r="E26" i="1"/>
  <c r="D26" i="1" s="1"/>
  <c r="C17" i="14" s="1"/>
  <c r="F26" i="1"/>
  <c r="C28" i="13"/>
  <c r="D28" i="13" s="1"/>
  <c r="B29" i="13"/>
  <c r="F24" i="12"/>
  <c r="C25" i="12"/>
  <c r="B26" i="12"/>
  <c r="B28" i="1"/>
  <c r="B19" i="14" s="1"/>
  <c r="C27" i="1"/>
  <c r="E15" i="14" l="1"/>
  <c r="F28" i="13"/>
  <c r="G28" i="13" s="1"/>
  <c r="H28" i="13" s="1"/>
  <c r="E28" i="13" s="1"/>
  <c r="I28" i="13"/>
  <c r="G25" i="12"/>
  <c r="D25" i="12"/>
  <c r="E25" i="12" s="1"/>
  <c r="D16" i="14" s="1"/>
  <c r="E27" i="1"/>
  <c r="D27" i="1" s="1"/>
  <c r="C18" i="14" s="1"/>
  <c r="F27" i="1"/>
  <c r="C29" i="13"/>
  <c r="D29" i="13" s="1"/>
  <c r="B30" i="13"/>
  <c r="F25" i="12"/>
  <c r="B27" i="12"/>
  <c r="C26" i="12"/>
  <c r="B29" i="1"/>
  <c r="B20" i="14" s="1"/>
  <c r="C28" i="1"/>
  <c r="E16" i="14" l="1"/>
  <c r="F29" i="13"/>
  <c r="G29" i="13" s="1"/>
  <c r="H29" i="13" s="1"/>
  <c r="E29" i="13" s="1"/>
  <c r="I29" i="13"/>
  <c r="G26" i="12"/>
  <c r="D26" i="12"/>
  <c r="E26" i="12" s="1"/>
  <c r="D17" i="14" s="1"/>
  <c r="E28" i="1"/>
  <c r="D28" i="1" s="1"/>
  <c r="C19" i="14" s="1"/>
  <c r="F28" i="1"/>
  <c r="B31" i="13"/>
  <c r="C30" i="13"/>
  <c r="D30" i="13" s="1"/>
  <c r="F26" i="12"/>
  <c r="C27" i="12"/>
  <c r="B28" i="12"/>
  <c r="C29" i="1"/>
  <c r="B30" i="1"/>
  <c r="B21" i="14" s="1"/>
  <c r="E17" i="14" l="1"/>
  <c r="F30" i="13"/>
  <c r="G30" i="13" s="1"/>
  <c r="H30" i="13" s="1"/>
  <c r="E30" i="13" s="1"/>
  <c r="I30" i="13"/>
  <c r="G27" i="12"/>
  <c r="D27" i="12"/>
  <c r="E27" i="12" s="1"/>
  <c r="D18" i="14" s="1"/>
  <c r="E29" i="1"/>
  <c r="D29" i="1" s="1"/>
  <c r="C20" i="14" s="1"/>
  <c r="F29" i="1"/>
  <c r="C31" i="13"/>
  <c r="D31" i="13" s="1"/>
  <c r="B32" i="13"/>
  <c r="F27" i="12"/>
  <c r="B29" i="12"/>
  <c r="C28" i="12"/>
  <c r="B31" i="1"/>
  <c r="B22" i="14" s="1"/>
  <c r="C30" i="1"/>
  <c r="E18" i="14" l="1"/>
  <c r="F31" i="13"/>
  <c r="G31" i="13" s="1"/>
  <c r="H31" i="13" s="1"/>
  <c r="E31" i="13" s="1"/>
  <c r="I31" i="13"/>
  <c r="G28" i="12"/>
  <c r="D28" i="12"/>
  <c r="E28" i="12" s="1"/>
  <c r="D19" i="14" s="1"/>
  <c r="E30" i="1"/>
  <c r="D30" i="1" s="1"/>
  <c r="C21" i="14" s="1"/>
  <c r="F30" i="1"/>
  <c r="B33" i="13"/>
  <c r="C32" i="13"/>
  <c r="D32" i="13" s="1"/>
  <c r="F28" i="12"/>
  <c r="C29" i="12"/>
  <c r="B30" i="12"/>
  <c r="C31" i="1"/>
  <c r="B32" i="1"/>
  <c r="B23" i="14" s="1"/>
  <c r="E19" i="14" l="1"/>
  <c r="F32" i="13"/>
  <c r="G32" i="13" s="1"/>
  <c r="H32" i="13" s="1"/>
  <c r="E32" i="13" s="1"/>
  <c r="I32" i="13"/>
  <c r="G29" i="12"/>
  <c r="D29" i="12"/>
  <c r="E29" i="12" s="1"/>
  <c r="D20" i="14" s="1"/>
  <c r="E31" i="1"/>
  <c r="D31" i="1" s="1"/>
  <c r="C22" i="14" s="1"/>
  <c r="F31" i="1"/>
  <c r="B34" i="13"/>
  <c r="C33" i="13"/>
  <c r="D33" i="13" s="1"/>
  <c r="F29" i="12"/>
  <c r="B31" i="12"/>
  <c r="C30" i="12"/>
  <c r="B33" i="1"/>
  <c r="B24" i="14" s="1"/>
  <c r="C32" i="1"/>
  <c r="E20" i="14" l="1"/>
  <c r="F33" i="13"/>
  <c r="G33" i="13" s="1"/>
  <c r="H33" i="13" s="1"/>
  <c r="E33" i="13" s="1"/>
  <c r="I33" i="13"/>
  <c r="G30" i="12"/>
  <c r="D30" i="12"/>
  <c r="E30" i="12" s="1"/>
  <c r="D21" i="14" s="1"/>
  <c r="E32" i="1"/>
  <c r="D32" i="1" s="1"/>
  <c r="C23" i="14" s="1"/>
  <c r="F32" i="1"/>
  <c r="B35" i="13"/>
  <c r="C34" i="13"/>
  <c r="D34" i="13" s="1"/>
  <c r="F30" i="12"/>
  <c r="C31" i="12"/>
  <c r="B32" i="12"/>
  <c r="C33" i="1"/>
  <c r="B34" i="1"/>
  <c r="B25" i="14" s="1"/>
  <c r="E21" i="14" l="1"/>
  <c r="F34" i="13"/>
  <c r="G34" i="13" s="1"/>
  <c r="H34" i="13" s="1"/>
  <c r="E34" i="13" s="1"/>
  <c r="I34" i="13"/>
  <c r="G31" i="12"/>
  <c r="D31" i="12"/>
  <c r="E31" i="12" s="1"/>
  <c r="D22" i="14" s="1"/>
  <c r="E33" i="1"/>
  <c r="D33" i="1" s="1"/>
  <c r="C24" i="14" s="1"/>
  <c r="F33" i="1"/>
  <c r="C35" i="13"/>
  <c r="D35" i="13" s="1"/>
  <c r="B36" i="13"/>
  <c r="F31" i="12"/>
  <c r="B33" i="12"/>
  <c r="C32" i="12"/>
  <c r="C34" i="1"/>
  <c r="B35" i="1"/>
  <c r="B26" i="14" s="1"/>
  <c r="E22" i="14" l="1"/>
  <c r="F35" i="13"/>
  <c r="G35" i="13" s="1"/>
  <c r="H35" i="13" s="1"/>
  <c r="E35" i="13" s="1"/>
  <c r="I35" i="13"/>
  <c r="G32" i="12"/>
  <c r="D32" i="12"/>
  <c r="E32" i="12" s="1"/>
  <c r="D23" i="14" s="1"/>
  <c r="E34" i="1"/>
  <c r="D34" i="1" s="1"/>
  <c r="C25" i="14" s="1"/>
  <c r="F34" i="1"/>
  <c r="B37" i="13"/>
  <c r="C36" i="13"/>
  <c r="D36" i="13" s="1"/>
  <c r="F32" i="12"/>
  <c r="C33" i="12"/>
  <c r="B34" i="12"/>
  <c r="B36" i="1"/>
  <c r="B27" i="14" s="1"/>
  <c r="C35" i="1"/>
  <c r="E23" i="14" l="1"/>
  <c r="F36" i="13"/>
  <c r="G36" i="13" s="1"/>
  <c r="H36" i="13" s="1"/>
  <c r="E36" i="13" s="1"/>
  <c r="I36" i="13"/>
  <c r="G33" i="12"/>
  <c r="D33" i="12"/>
  <c r="E33" i="12" s="1"/>
  <c r="D24" i="14" s="1"/>
  <c r="E35" i="1"/>
  <c r="D35" i="1" s="1"/>
  <c r="C26" i="14" s="1"/>
  <c r="F35" i="1"/>
  <c r="B38" i="13"/>
  <c r="C37" i="13"/>
  <c r="D37" i="13" s="1"/>
  <c r="F33" i="12"/>
  <c r="B35" i="12"/>
  <c r="C34" i="12"/>
  <c r="B37" i="1"/>
  <c r="B28" i="14" s="1"/>
  <c r="C36" i="1"/>
  <c r="E24" i="14" l="1"/>
  <c r="F37" i="13"/>
  <c r="G37" i="13" s="1"/>
  <c r="H37" i="13" s="1"/>
  <c r="E37" i="13" s="1"/>
  <c r="I37" i="13"/>
  <c r="G34" i="12"/>
  <c r="D34" i="12"/>
  <c r="E34" i="12" s="1"/>
  <c r="D25" i="14" s="1"/>
  <c r="E36" i="1"/>
  <c r="D36" i="1" s="1"/>
  <c r="C27" i="14" s="1"/>
  <c r="F36" i="1"/>
  <c r="C38" i="13"/>
  <c r="D38" i="13" s="1"/>
  <c r="B39" i="13"/>
  <c r="F34" i="12"/>
  <c r="C35" i="12"/>
  <c r="B36" i="12"/>
  <c r="C37" i="1"/>
  <c r="B38" i="1"/>
  <c r="B29" i="14" s="1"/>
  <c r="E25" i="14" l="1"/>
  <c r="F38" i="13"/>
  <c r="G38" i="13" s="1"/>
  <c r="H38" i="13" s="1"/>
  <c r="E38" i="13" s="1"/>
  <c r="I38" i="13"/>
  <c r="G35" i="12"/>
  <c r="D35" i="12"/>
  <c r="E35" i="12" s="1"/>
  <c r="D26" i="14" s="1"/>
  <c r="E37" i="1"/>
  <c r="D37" i="1" s="1"/>
  <c r="C28" i="14" s="1"/>
  <c r="F37" i="1"/>
  <c r="B40" i="13"/>
  <c r="C39" i="13"/>
  <c r="D39" i="13" s="1"/>
  <c r="F35" i="12"/>
  <c r="B37" i="12"/>
  <c r="C36" i="12"/>
  <c r="C38" i="1"/>
  <c r="B39" i="1"/>
  <c r="B30" i="14" s="1"/>
  <c r="E26" i="14" l="1"/>
  <c r="F39" i="13"/>
  <c r="G39" i="13" s="1"/>
  <c r="H39" i="13" s="1"/>
  <c r="E39" i="13" s="1"/>
  <c r="I39" i="13"/>
  <c r="G36" i="12"/>
  <c r="D36" i="12"/>
  <c r="E36" i="12" s="1"/>
  <c r="D27" i="14" s="1"/>
  <c r="E38" i="1"/>
  <c r="D38" i="1" s="1"/>
  <c r="C29" i="14" s="1"/>
  <c r="F38" i="1"/>
  <c r="B41" i="13"/>
  <c r="C40" i="13"/>
  <c r="D40" i="13" s="1"/>
  <c r="F36" i="12"/>
  <c r="B38" i="12"/>
  <c r="C37" i="12"/>
  <c r="B40" i="1"/>
  <c r="B31" i="14" s="1"/>
  <c r="C39" i="1"/>
  <c r="E27" i="14" l="1"/>
  <c r="F40" i="13"/>
  <c r="G40" i="13" s="1"/>
  <c r="H40" i="13" s="1"/>
  <c r="E40" i="13" s="1"/>
  <c r="I40" i="13"/>
  <c r="G37" i="12"/>
  <c r="D37" i="12"/>
  <c r="E37" i="12" s="1"/>
  <c r="D28" i="14" s="1"/>
  <c r="E39" i="1"/>
  <c r="D39" i="1" s="1"/>
  <c r="C30" i="14" s="1"/>
  <c r="F39" i="1"/>
  <c r="C41" i="13"/>
  <c r="D41" i="13" s="1"/>
  <c r="B42" i="13"/>
  <c r="F37" i="12"/>
  <c r="C38" i="12"/>
  <c r="B39" i="12"/>
  <c r="B41" i="1"/>
  <c r="B32" i="14" s="1"/>
  <c r="C40" i="1"/>
  <c r="E28" i="14" l="1"/>
  <c r="F41" i="13"/>
  <c r="G41" i="13" s="1"/>
  <c r="H41" i="13" s="1"/>
  <c r="E41" i="13" s="1"/>
  <c r="I41" i="13"/>
  <c r="G38" i="12"/>
  <c r="D38" i="12"/>
  <c r="E40" i="1"/>
  <c r="D40" i="1" s="1"/>
  <c r="C31" i="14" s="1"/>
  <c r="F40" i="1"/>
  <c r="C42" i="13"/>
  <c r="D42" i="13" s="1"/>
  <c r="B43" i="13"/>
  <c r="F38" i="12"/>
  <c r="E38" i="12"/>
  <c r="D29" i="14" s="1"/>
  <c r="C39" i="12"/>
  <c r="B40" i="12"/>
  <c r="C41" i="1"/>
  <c r="B42" i="1"/>
  <c r="B33" i="14" s="1"/>
  <c r="E29" i="14" l="1"/>
  <c r="F42" i="13"/>
  <c r="G42" i="13" s="1"/>
  <c r="H42" i="13" s="1"/>
  <c r="E42" i="13" s="1"/>
  <c r="I42" i="13"/>
  <c r="G39" i="12"/>
  <c r="D39" i="12"/>
  <c r="E39" i="12" s="1"/>
  <c r="D30" i="14" s="1"/>
  <c r="E41" i="1"/>
  <c r="D41" i="1" s="1"/>
  <c r="C32" i="14" s="1"/>
  <c r="F41" i="1"/>
  <c r="B44" i="13"/>
  <c r="C43" i="13"/>
  <c r="D43" i="13" s="1"/>
  <c r="F39" i="12"/>
  <c r="B41" i="12"/>
  <c r="C40" i="12"/>
  <c r="C42" i="1"/>
  <c r="B43" i="1"/>
  <c r="B34" i="14" s="1"/>
  <c r="E30" i="14" l="1"/>
  <c r="F43" i="13"/>
  <c r="G43" i="13" s="1"/>
  <c r="H43" i="13" s="1"/>
  <c r="E43" i="13" s="1"/>
  <c r="I43" i="13"/>
  <c r="G40" i="12"/>
  <c r="D40" i="12"/>
  <c r="E40" i="12" s="1"/>
  <c r="D31" i="14" s="1"/>
  <c r="E42" i="1"/>
  <c r="D42" i="1" s="1"/>
  <c r="C33" i="14" s="1"/>
  <c r="F42" i="1"/>
  <c r="C44" i="13"/>
  <c r="D44" i="13" s="1"/>
  <c r="B45" i="13"/>
  <c r="F40" i="12"/>
  <c r="B42" i="12"/>
  <c r="C41" i="12"/>
  <c r="C43" i="1"/>
  <c r="B44" i="1"/>
  <c r="B35" i="14" s="1"/>
  <c r="E31" i="14" l="1"/>
  <c r="F44" i="13"/>
  <c r="G44" i="13" s="1"/>
  <c r="H44" i="13" s="1"/>
  <c r="E44" i="13" s="1"/>
  <c r="I44" i="13"/>
  <c r="G41" i="12"/>
  <c r="D41" i="12"/>
  <c r="E41" i="12" s="1"/>
  <c r="D32" i="14" s="1"/>
  <c r="E43" i="1"/>
  <c r="D43" i="1" s="1"/>
  <c r="C34" i="14" s="1"/>
  <c r="F43" i="1"/>
  <c r="B46" i="13"/>
  <c r="C45" i="13"/>
  <c r="D45" i="13" s="1"/>
  <c r="F41" i="12"/>
  <c r="B43" i="12"/>
  <c r="C42" i="12"/>
  <c r="B45" i="1"/>
  <c r="B36" i="14" s="1"/>
  <c r="C44" i="1"/>
  <c r="E32" i="14" l="1"/>
  <c r="F45" i="13"/>
  <c r="G45" i="13" s="1"/>
  <c r="H45" i="13" s="1"/>
  <c r="E45" i="13" s="1"/>
  <c r="I45" i="13"/>
  <c r="G42" i="12"/>
  <c r="D42" i="12"/>
  <c r="E42" i="12" s="1"/>
  <c r="D33" i="14" s="1"/>
  <c r="E33" i="14" s="1"/>
  <c r="E44" i="1"/>
  <c r="D44" i="1" s="1"/>
  <c r="C35" i="14" s="1"/>
  <c r="F44" i="1"/>
  <c r="B47" i="13"/>
  <c r="C46" i="13"/>
  <c r="D46" i="13" s="1"/>
  <c r="F42" i="12"/>
  <c r="B44" i="12"/>
  <c r="C43" i="12"/>
  <c r="C45" i="1"/>
  <c r="B46" i="1"/>
  <c r="B37" i="14" s="1"/>
  <c r="F46" i="13" l="1"/>
  <c r="G46" i="13" s="1"/>
  <c r="H46" i="13" s="1"/>
  <c r="E46" i="13" s="1"/>
  <c r="I46" i="13"/>
  <c r="G43" i="12"/>
  <c r="D43" i="12"/>
  <c r="E43" i="12" s="1"/>
  <c r="D34" i="14" s="1"/>
  <c r="E34" i="14" s="1"/>
  <c r="E45" i="1"/>
  <c r="D45" i="1" s="1"/>
  <c r="C36" i="14" s="1"/>
  <c r="F45" i="1"/>
  <c r="B48" i="13"/>
  <c r="C47" i="13"/>
  <c r="D47" i="13" s="1"/>
  <c r="F43" i="12"/>
  <c r="B45" i="12"/>
  <c r="C44" i="12"/>
  <c r="B47" i="1"/>
  <c r="B38" i="14" s="1"/>
  <c r="C46" i="1"/>
  <c r="F47" i="13" l="1"/>
  <c r="G47" i="13" s="1"/>
  <c r="H47" i="13" s="1"/>
  <c r="E47" i="13" s="1"/>
  <c r="I47" i="13"/>
  <c r="G44" i="12"/>
  <c r="D44" i="12"/>
  <c r="E44" i="12" s="1"/>
  <c r="D35" i="14" s="1"/>
  <c r="E35" i="14" s="1"/>
  <c r="E46" i="1"/>
  <c r="D46" i="1" s="1"/>
  <c r="C37" i="14" s="1"/>
  <c r="F46" i="1"/>
  <c r="B49" i="13"/>
  <c r="C48" i="13"/>
  <c r="D48" i="13" s="1"/>
  <c r="F44" i="12"/>
  <c r="C45" i="12"/>
  <c r="B46" i="12"/>
  <c r="C47" i="1"/>
  <c r="B48" i="1"/>
  <c r="B39" i="14" s="1"/>
  <c r="F48" i="13" l="1"/>
  <c r="G48" i="13" s="1"/>
  <c r="H48" i="13" s="1"/>
  <c r="E48" i="13" s="1"/>
  <c r="I48" i="13"/>
  <c r="G45" i="12"/>
  <c r="D45" i="12"/>
  <c r="E45" i="12" s="1"/>
  <c r="D36" i="14" s="1"/>
  <c r="E36" i="14" s="1"/>
  <c r="E47" i="1"/>
  <c r="D47" i="1" s="1"/>
  <c r="C38" i="14" s="1"/>
  <c r="F47" i="1"/>
  <c r="C49" i="13"/>
  <c r="D49" i="13" s="1"/>
  <c r="B50" i="13"/>
  <c r="F45" i="12"/>
  <c r="B47" i="12"/>
  <c r="C46" i="12"/>
  <c r="B49" i="1"/>
  <c r="B40" i="14" s="1"/>
  <c r="C48" i="1"/>
  <c r="F49" i="13" l="1"/>
  <c r="G49" i="13" s="1"/>
  <c r="H49" i="13" s="1"/>
  <c r="E49" i="13" s="1"/>
  <c r="I49" i="13"/>
  <c r="G46" i="12"/>
  <c r="D46" i="12"/>
  <c r="E46" i="12" s="1"/>
  <c r="D37" i="14" s="1"/>
  <c r="E37" i="14" s="1"/>
  <c r="E48" i="1"/>
  <c r="D48" i="1" s="1"/>
  <c r="C39" i="14" s="1"/>
  <c r="F48" i="1"/>
  <c r="B51" i="13"/>
  <c r="C50" i="13"/>
  <c r="D50" i="13" s="1"/>
  <c r="F46" i="12"/>
  <c r="B48" i="12"/>
  <c r="C47" i="12"/>
  <c r="C49" i="1"/>
  <c r="B50" i="1"/>
  <c r="B41" i="14" s="1"/>
  <c r="F50" i="13" l="1"/>
  <c r="G50" i="13" s="1"/>
  <c r="H50" i="13" s="1"/>
  <c r="E50" i="13" s="1"/>
  <c r="I50" i="13"/>
  <c r="G47" i="12"/>
  <c r="D47" i="12"/>
  <c r="E47" i="12" s="1"/>
  <c r="D38" i="14" s="1"/>
  <c r="E38" i="14" s="1"/>
  <c r="E49" i="1"/>
  <c r="D49" i="1" s="1"/>
  <c r="C40" i="14" s="1"/>
  <c r="F49" i="1"/>
  <c r="C51" i="13"/>
  <c r="D51" i="13" s="1"/>
  <c r="B52" i="13"/>
  <c r="F47" i="12"/>
  <c r="C48" i="12"/>
  <c r="B49" i="12"/>
  <c r="B51" i="1"/>
  <c r="B42" i="14" s="1"/>
  <c r="C50" i="1"/>
  <c r="F51" i="13" l="1"/>
  <c r="G51" i="13" s="1"/>
  <c r="H51" i="13" s="1"/>
  <c r="E51" i="13" s="1"/>
  <c r="I51" i="13"/>
  <c r="G48" i="12"/>
  <c r="D48" i="12"/>
  <c r="E48" i="12" s="1"/>
  <c r="D39" i="14" s="1"/>
  <c r="E39" i="14" s="1"/>
  <c r="E50" i="1"/>
  <c r="D50" i="1" s="1"/>
  <c r="C41" i="14" s="1"/>
  <c r="F50" i="1"/>
  <c r="B53" i="13"/>
  <c r="C52" i="13"/>
  <c r="D52" i="13" s="1"/>
  <c r="F48" i="12"/>
  <c r="C49" i="12"/>
  <c r="B50" i="12"/>
  <c r="B52" i="1"/>
  <c r="B43" i="14" s="1"/>
  <c r="C51" i="1"/>
  <c r="F52" i="13" l="1"/>
  <c r="G52" i="13" s="1"/>
  <c r="H52" i="13" s="1"/>
  <c r="E52" i="13" s="1"/>
  <c r="I52" i="13"/>
  <c r="G49" i="12"/>
  <c r="D49" i="12"/>
  <c r="E49" i="12" s="1"/>
  <c r="D40" i="14" s="1"/>
  <c r="E40" i="14" s="1"/>
  <c r="E51" i="1"/>
  <c r="D51" i="1" s="1"/>
  <c r="C42" i="14" s="1"/>
  <c r="F51" i="1"/>
  <c r="C53" i="13"/>
  <c r="D53" i="13" s="1"/>
  <c r="B54" i="13"/>
  <c r="F49" i="12"/>
  <c r="B51" i="12"/>
  <c r="C50" i="12"/>
  <c r="C52" i="1"/>
  <c r="B53" i="1"/>
  <c r="B44" i="14" s="1"/>
  <c r="F53" i="13" l="1"/>
  <c r="G53" i="13" s="1"/>
  <c r="H53" i="13" s="1"/>
  <c r="E53" i="13" s="1"/>
  <c r="I53" i="13"/>
  <c r="G50" i="12"/>
  <c r="D50" i="12"/>
  <c r="E50" i="12" s="1"/>
  <c r="D41" i="14" s="1"/>
  <c r="E52" i="1"/>
  <c r="D52" i="1" s="1"/>
  <c r="C43" i="14" s="1"/>
  <c r="F52" i="1"/>
  <c r="B55" i="13"/>
  <c r="C54" i="13"/>
  <c r="D54" i="13" s="1"/>
  <c r="F50" i="12"/>
  <c r="B52" i="12"/>
  <c r="C51" i="12"/>
  <c r="B54" i="1"/>
  <c r="B45" i="14" s="1"/>
  <c r="C53" i="1"/>
  <c r="E41" i="14" l="1"/>
  <c r="F54" i="13"/>
  <c r="G54" i="13" s="1"/>
  <c r="H54" i="13" s="1"/>
  <c r="E54" i="13" s="1"/>
  <c r="I54" i="13"/>
  <c r="G51" i="12"/>
  <c r="D51" i="12"/>
  <c r="E51" i="12" s="1"/>
  <c r="D42" i="14" s="1"/>
  <c r="E53" i="1"/>
  <c r="D53" i="1" s="1"/>
  <c r="C44" i="14" s="1"/>
  <c r="F53" i="1"/>
  <c r="B56" i="13"/>
  <c r="C55" i="13"/>
  <c r="D55" i="13" s="1"/>
  <c r="F51" i="12"/>
  <c r="C52" i="12"/>
  <c r="B53" i="12"/>
  <c r="C54" i="1"/>
  <c r="B55" i="1"/>
  <c r="B46" i="14" s="1"/>
  <c r="E42" i="14" l="1"/>
  <c r="F55" i="13"/>
  <c r="G55" i="13" s="1"/>
  <c r="H55" i="13" s="1"/>
  <c r="E55" i="13" s="1"/>
  <c r="I55" i="13"/>
  <c r="G52" i="12"/>
  <c r="D52" i="12"/>
  <c r="E52" i="12" s="1"/>
  <c r="D43" i="14" s="1"/>
  <c r="E54" i="1"/>
  <c r="D54" i="1" s="1"/>
  <c r="C45" i="14" s="1"/>
  <c r="F54" i="1"/>
  <c r="C56" i="13"/>
  <c r="D56" i="13" s="1"/>
  <c r="B57" i="13"/>
  <c r="F52" i="12"/>
  <c r="B54" i="12"/>
  <c r="C53" i="12"/>
  <c r="B56" i="1"/>
  <c r="B47" i="14" s="1"/>
  <c r="C55" i="1"/>
  <c r="E43" i="14" l="1"/>
  <c r="F56" i="13"/>
  <c r="G56" i="13" s="1"/>
  <c r="H56" i="13" s="1"/>
  <c r="E56" i="13" s="1"/>
  <c r="I56" i="13"/>
  <c r="G53" i="12"/>
  <c r="D53" i="12"/>
  <c r="E53" i="12" s="1"/>
  <c r="D44" i="14" s="1"/>
  <c r="E44" i="14" s="1"/>
  <c r="E55" i="1"/>
  <c r="D55" i="1" s="1"/>
  <c r="C46" i="14" s="1"/>
  <c r="F55" i="1"/>
  <c r="C57" i="13"/>
  <c r="D57" i="13" s="1"/>
  <c r="B58" i="13"/>
  <c r="F53" i="12"/>
  <c r="C54" i="12"/>
  <c r="B55" i="12"/>
  <c r="B57" i="1"/>
  <c r="B48" i="14" s="1"/>
  <c r="C56" i="1"/>
  <c r="F57" i="13" l="1"/>
  <c r="G57" i="13" s="1"/>
  <c r="H57" i="13" s="1"/>
  <c r="E57" i="13" s="1"/>
  <c r="I57" i="13"/>
  <c r="G54" i="12"/>
  <c r="D54" i="12"/>
  <c r="E56" i="1"/>
  <c r="D56" i="1" s="1"/>
  <c r="C47" i="14" s="1"/>
  <c r="F56" i="1"/>
  <c r="B59" i="13"/>
  <c r="C58" i="13"/>
  <c r="D58" i="13" s="1"/>
  <c r="F54" i="12"/>
  <c r="E54" i="12"/>
  <c r="D45" i="14" s="1"/>
  <c r="E45" i="14" s="1"/>
  <c r="C55" i="12"/>
  <c r="B56" i="12"/>
  <c r="B58" i="1"/>
  <c r="B49" i="14" s="1"/>
  <c r="C57" i="1"/>
  <c r="F58" i="13" l="1"/>
  <c r="G58" i="13" s="1"/>
  <c r="H58" i="13" s="1"/>
  <c r="E58" i="13" s="1"/>
  <c r="I58" i="13"/>
  <c r="G55" i="12"/>
  <c r="D55" i="12"/>
  <c r="E55" i="12" s="1"/>
  <c r="D46" i="14" s="1"/>
  <c r="E57" i="1"/>
  <c r="D57" i="1" s="1"/>
  <c r="C48" i="14" s="1"/>
  <c r="F57" i="1"/>
  <c r="C59" i="13"/>
  <c r="D59" i="13" s="1"/>
  <c r="B60" i="13"/>
  <c r="F55" i="12"/>
  <c r="B57" i="12"/>
  <c r="C56" i="12"/>
  <c r="C58" i="1"/>
  <c r="B59" i="1"/>
  <c r="B50" i="14" s="1"/>
  <c r="E46" i="14" l="1"/>
  <c r="F59" i="13"/>
  <c r="G59" i="13" s="1"/>
  <c r="H59" i="13" s="1"/>
  <c r="E59" i="13" s="1"/>
  <c r="I59" i="13"/>
  <c r="G56" i="12"/>
  <c r="D56" i="12"/>
  <c r="E56" i="12" s="1"/>
  <c r="D47" i="14" s="1"/>
  <c r="E58" i="1"/>
  <c r="D58" i="1" s="1"/>
  <c r="C49" i="14" s="1"/>
  <c r="F58" i="1"/>
  <c r="B61" i="13"/>
  <c r="C60" i="13"/>
  <c r="D60" i="13" s="1"/>
  <c r="F56" i="12"/>
  <c r="B58" i="12"/>
  <c r="C57" i="12"/>
  <c r="C59" i="1"/>
  <c r="B60" i="1"/>
  <c r="B51" i="14" s="1"/>
  <c r="E47" i="14" l="1"/>
  <c r="F60" i="13"/>
  <c r="G60" i="13" s="1"/>
  <c r="H60" i="13" s="1"/>
  <c r="E60" i="13" s="1"/>
  <c r="I60" i="13"/>
  <c r="G57" i="12"/>
  <c r="D57" i="12"/>
  <c r="E57" i="12" s="1"/>
  <c r="D48" i="14" s="1"/>
  <c r="E59" i="1"/>
  <c r="D59" i="1" s="1"/>
  <c r="C50" i="14" s="1"/>
  <c r="F59" i="1"/>
  <c r="B62" i="13"/>
  <c r="C61" i="13"/>
  <c r="D61" i="13" s="1"/>
  <c r="F57" i="12"/>
  <c r="B59" i="12"/>
  <c r="C58" i="12"/>
  <c r="B61" i="1"/>
  <c r="B52" i="14" s="1"/>
  <c r="C60" i="1"/>
  <c r="E48" i="14" l="1"/>
  <c r="F61" i="13"/>
  <c r="G61" i="13" s="1"/>
  <c r="H61" i="13" s="1"/>
  <c r="E61" i="13" s="1"/>
  <c r="I61" i="13"/>
  <c r="G58" i="12"/>
  <c r="D58" i="12"/>
  <c r="E58" i="12" s="1"/>
  <c r="D49" i="14" s="1"/>
  <c r="E60" i="1"/>
  <c r="D60" i="1" s="1"/>
  <c r="C51" i="14" s="1"/>
  <c r="F60" i="1"/>
  <c r="C62" i="13"/>
  <c r="D62" i="13" s="1"/>
  <c r="B63" i="13"/>
  <c r="F58" i="12"/>
  <c r="B60" i="12"/>
  <c r="C59" i="12"/>
  <c r="B62" i="1"/>
  <c r="B53" i="14" s="1"/>
  <c r="C61" i="1"/>
  <c r="E49" i="14" l="1"/>
  <c r="F62" i="13"/>
  <c r="G62" i="13" s="1"/>
  <c r="H62" i="13" s="1"/>
  <c r="E62" i="13" s="1"/>
  <c r="I62" i="13"/>
  <c r="G59" i="12"/>
  <c r="D59" i="12"/>
  <c r="E59" i="12" s="1"/>
  <c r="D50" i="14" s="1"/>
  <c r="E61" i="1"/>
  <c r="D61" i="1" s="1"/>
  <c r="C52" i="14" s="1"/>
  <c r="F61" i="1"/>
  <c r="B64" i="13"/>
  <c r="C63" i="13"/>
  <c r="D63" i="13" s="1"/>
  <c r="F59" i="12"/>
  <c r="B61" i="12"/>
  <c r="C60" i="12"/>
  <c r="C62" i="1"/>
  <c r="B63" i="1"/>
  <c r="B54" i="14" s="1"/>
  <c r="E50" i="14" l="1"/>
  <c r="F63" i="13"/>
  <c r="G63" i="13" s="1"/>
  <c r="H63" i="13" s="1"/>
  <c r="E63" i="13" s="1"/>
  <c r="I63" i="13"/>
  <c r="G60" i="12"/>
  <c r="D60" i="12"/>
  <c r="E60" i="12" s="1"/>
  <c r="D51" i="14" s="1"/>
  <c r="E51" i="14" s="1"/>
  <c r="E62" i="1"/>
  <c r="D62" i="1" s="1"/>
  <c r="C53" i="14" s="1"/>
  <c r="F62" i="1"/>
  <c r="B65" i="13"/>
  <c r="C64" i="13"/>
  <c r="D64" i="13" s="1"/>
  <c r="F60" i="12"/>
  <c r="C61" i="12"/>
  <c r="B62" i="12"/>
  <c r="C63" i="1"/>
  <c r="B64" i="1"/>
  <c r="B55" i="14" s="1"/>
  <c r="F64" i="13" l="1"/>
  <c r="G64" i="13" s="1"/>
  <c r="H64" i="13" s="1"/>
  <c r="E64" i="13" s="1"/>
  <c r="I64" i="13"/>
  <c r="G61" i="12"/>
  <c r="D61" i="12"/>
  <c r="E61" i="12" s="1"/>
  <c r="D52" i="14" s="1"/>
  <c r="E52" i="14" s="1"/>
  <c r="E63" i="1"/>
  <c r="D63" i="1" s="1"/>
  <c r="C54" i="14" s="1"/>
  <c r="F63" i="1"/>
  <c r="C65" i="13"/>
  <c r="D65" i="13" s="1"/>
  <c r="B66" i="13"/>
  <c r="F61" i="12"/>
  <c r="B63" i="12"/>
  <c r="C62" i="12"/>
  <c r="C64" i="1"/>
  <c r="B65" i="1"/>
  <c r="B56" i="14" s="1"/>
  <c r="F65" i="13" l="1"/>
  <c r="G65" i="13" s="1"/>
  <c r="H65" i="13" s="1"/>
  <c r="E65" i="13" s="1"/>
  <c r="I65" i="13"/>
  <c r="G62" i="12"/>
  <c r="D62" i="12"/>
  <c r="E62" i="12" s="1"/>
  <c r="D53" i="14" s="1"/>
  <c r="E53" i="14" s="1"/>
  <c r="E64" i="1"/>
  <c r="D64" i="1" s="1"/>
  <c r="C55" i="14" s="1"/>
  <c r="F64" i="1"/>
  <c r="C66" i="13"/>
  <c r="D66" i="13" s="1"/>
  <c r="B67" i="13"/>
  <c r="F62" i="12"/>
  <c r="B64" i="12"/>
  <c r="C63" i="12"/>
  <c r="B66" i="1"/>
  <c r="B57" i="14" s="1"/>
  <c r="C65" i="1"/>
  <c r="F66" i="13" l="1"/>
  <c r="G66" i="13" s="1"/>
  <c r="H66" i="13" s="1"/>
  <c r="E66" i="13" s="1"/>
  <c r="I66" i="13"/>
  <c r="G63" i="12"/>
  <c r="D63" i="12"/>
  <c r="E63" i="12" s="1"/>
  <c r="D54" i="14" s="1"/>
  <c r="E54" i="14" s="1"/>
  <c r="E65" i="1"/>
  <c r="D65" i="1" s="1"/>
  <c r="C56" i="14" s="1"/>
  <c r="F65" i="1"/>
  <c r="C67" i="13"/>
  <c r="D67" i="13" s="1"/>
  <c r="B68" i="13"/>
  <c r="F63" i="12"/>
  <c r="C64" i="12"/>
  <c r="B65" i="12"/>
  <c r="C66" i="1"/>
  <c r="B67" i="1"/>
  <c r="B58" i="14" s="1"/>
  <c r="F67" i="13" l="1"/>
  <c r="G67" i="13" s="1"/>
  <c r="H67" i="13" s="1"/>
  <c r="E67" i="13" s="1"/>
  <c r="I67" i="13"/>
  <c r="G64" i="12"/>
  <c r="D64" i="12"/>
  <c r="E64" i="12" s="1"/>
  <c r="D55" i="14" s="1"/>
  <c r="E55" i="14" s="1"/>
  <c r="E66" i="1"/>
  <c r="D66" i="1" s="1"/>
  <c r="C57" i="14" s="1"/>
  <c r="F66" i="1"/>
  <c r="B69" i="13"/>
  <c r="C68" i="13"/>
  <c r="D68" i="13" s="1"/>
  <c r="F64" i="12"/>
  <c r="B66" i="12"/>
  <c r="C65" i="12"/>
  <c r="B68" i="1"/>
  <c r="B59" i="14" s="1"/>
  <c r="C67" i="1"/>
  <c r="F68" i="13" l="1"/>
  <c r="G68" i="13" s="1"/>
  <c r="H68" i="13" s="1"/>
  <c r="E68" i="13" s="1"/>
  <c r="I68" i="13"/>
  <c r="G65" i="12"/>
  <c r="D65" i="12"/>
  <c r="E65" i="12" s="1"/>
  <c r="D56" i="14" s="1"/>
  <c r="E56" i="14" s="1"/>
  <c r="E67" i="1"/>
  <c r="D67" i="1" s="1"/>
  <c r="C58" i="14" s="1"/>
  <c r="F67" i="1"/>
  <c r="B70" i="13"/>
  <c r="C69" i="13"/>
  <c r="D69" i="13" s="1"/>
  <c r="F65" i="12"/>
  <c r="C66" i="12"/>
  <c r="B67" i="12"/>
  <c r="B69" i="1"/>
  <c r="B60" i="14" s="1"/>
  <c r="C68" i="1"/>
  <c r="F69" i="13" l="1"/>
  <c r="G69" i="13" s="1"/>
  <c r="H69" i="13" s="1"/>
  <c r="E69" i="13" s="1"/>
  <c r="I69" i="13"/>
  <c r="G66" i="12"/>
  <c r="D66" i="12"/>
  <c r="E66" i="12" s="1"/>
  <c r="D57" i="14" s="1"/>
  <c r="E57" i="14" s="1"/>
  <c r="E68" i="1"/>
  <c r="D68" i="1" s="1"/>
  <c r="C59" i="14" s="1"/>
  <c r="F68" i="1"/>
  <c r="C70" i="13"/>
  <c r="D70" i="13" s="1"/>
  <c r="B71" i="13"/>
  <c r="F66" i="12"/>
  <c r="B68" i="12"/>
  <c r="C67" i="12"/>
  <c r="C69" i="1"/>
  <c r="B70" i="1"/>
  <c r="B61" i="14" s="1"/>
  <c r="F70" i="13" l="1"/>
  <c r="G70" i="13" s="1"/>
  <c r="H70" i="13" s="1"/>
  <c r="E70" i="13" s="1"/>
  <c r="I70" i="13"/>
  <c r="G67" i="12"/>
  <c r="D67" i="12"/>
  <c r="E67" i="12" s="1"/>
  <c r="D58" i="14" s="1"/>
  <c r="E58" i="14" s="1"/>
  <c r="E69" i="1"/>
  <c r="D69" i="1" s="1"/>
  <c r="C60" i="14" s="1"/>
  <c r="F69" i="1"/>
  <c r="B72" i="13"/>
  <c r="C71" i="13"/>
  <c r="D71" i="13" s="1"/>
  <c r="F67" i="12"/>
  <c r="C68" i="12"/>
  <c r="B69" i="12"/>
  <c r="B71" i="1"/>
  <c r="B62" i="14" s="1"/>
  <c r="C70" i="1"/>
  <c r="F71" i="13" l="1"/>
  <c r="G71" i="13" s="1"/>
  <c r="H71" i="13" s="1"/>
  <c r="E71" i="13" s="1"/>
  <c r="I71" i="13"/>
  <c r="G68" i="12"/>
  <c r="D68" i="12"/>
  <c r="E68" i="12" s="1"/>
  <c r="D59" i="14" s="1"/>
  <c r="E59" i="14" s="1"/>
  <c r="E70" i="1"/>
  <c r="D70" i="1" s="1"/>
  <c r="C61" i="14" s="1"/>
  <c r="F70" i="1"/>
  <c r="C72" i="13"/>
  <c r="D72" i="13" s="1"/>
  <c r="B73" i="13"/>
  <c r="F68" i="12"/>
  <c r="B70" i="12"/>
  <c r="C69" i="12"/>
  <c r="B72" i="1"/>
  <c r="B63" i="14" s="1"/>
  <c r="C71" i="1"/>
  <c r="F72" i="13" l="1"/>
  <c r="G72" i="13" s="1"/>
  <c r="H72" i="13" s="1"/>
  <c r="E72" i="13" s="1"/>
  <c r="I72" i="13"/>
  <c r="G69" i="12"/>
  <c r="D69" i="12"/>
  <c r="E69" i="12" s="1"/>
  <c r="D60" i="14" s="1"/>
  <c r="E60" i="14" s="1"/>
  <c r="E71" i="1"/>
  <c r="D71" i="1" s="1"/>
  <c r="C62" i="14" s="1"/>
  <c r="F71" i="1"/>
  <c r="C73" i="13"/>
  <c r="D73" i="13" s="1"/>
  <c r="B74" i="13"/>
  <c r="F69" i="12"/>
  <c r="B71" i="12"/>
  <c r="C70" i="12"/>
  <c r="C72" i="1"/>
  <c r="B73" i="1"/>
  <c r="B64" i="14" s="1"/>
  <c r="F73" i="13" l="1"/>
  <c r="G73" i="13" s="1"/>
  <c r="H73" i="13" s="1"/>
  <c r="E73" i="13" s="1"/>
  <c r="I73" i="13"/>
  <c r="G70" i="12"/>
  <c r="D70" i="12"/>
  <c r="E70" i="12" s="1"/>
  <c r="D61" i="14" s="1"/>
  <c r="E61" i="14" s="1"/>
  <c r="E72" i="1"/>
  <c r="D72" i="1" s="1"/>
  <c r="C63" i="14" s="1"/>
  <c r="F72" i="1"/>
  <c r="B75" i="13"/>
  <c r="C74" i="13"/>
  <c r="D74" i="13" s="1"/>
  <c r="F70" i="12"/>
  <c r="B72" i="12"/>
  <c r="C71" i="12"/>
  <c r="C73" i="1"/>
  <c r="B74" i="1"/>
  <c r="B65" i="14" s="1"/>
  <c r="F74" i="13" l="1"/>
  <c r="G74" i="13" s="1"/>
  <c r="H74" i="13" s="1"/>
  <c r="E74" i="13" s="1"/>
  <c r="I74" i="13"/>
  <c r="G71" i="12"/>
  <c r="D71" i="12"/>
  <c r="E71" i="12" s="1"/>
  <c r="D62" i="14" s="1"/>
  <c r="E62" i="14" s="1"/>
  <c r="E73" i="1"/>
  <c r="D73" i="1" s="1"/>
  <c r="C64" i="14" s="1"/>
  <c r="F73" i="1"/>
  <c r="C75" i="13"/>
  <c r="D75" i="13" s="1"/>
  <c r="B76" i="13"/>
  <c r="F71" i="12"/>
  <c r="B73" i="12"/>
  <c r="C72" i="12"/>
  <c r="B75" i="1"/>
  <c r="B66" i="14" s="1"/>
  <c r="C74" i="1"/>
  <c r="F75" i="13" l="1"/>
  <c r="G75" i="13" s="1"/>
  <c r="H75" i="13" s="1"/>
  <c r="E75" i="13" s="1"/>
  <c r="I75" i="13"/>
  <c r="G72" i="12"/>
  <c r="D72" i="12"/>
  <c r="E72" i="12" s="1"/>
  <c r="D63" i="14" s="1"/>
  <c r="E63" i="14" s="1"/>
  <c r="E74" i="1"/>
  <c r="D74" i="1" s="1"/>
  <c r="C65" i="14" s="1"/>
  <c r="F74" i="1"/>
  <c r="B77" i="13"/>
  <c r="C76" i="13"/>
  <c r="D76" i="13" s="1"/>
  <c r="F72" i="12"/>
  <c r="B74" i="12"/>
  <c r="C73" i="12"/>
  <c r="C75" i="1"/>
  <c r="B76" i="1"/>
  <c r="B67" i="14" s="1"/>
  <c r="F76" i="13" l="1"/>
  <c r="G76" i="13" s="1"/>
  <c r="H76" i="13" s="1"/>
  <c r="E76" i="13" s="1"/>
  <c r="I76" i="13"/>
  <c r="G73" i="12"/>
  <c r="D73" i="12"/>
  <c r="E73" i="12" s="1"/>
  <c r="D64" i="14" s="1"/>
  <c r="E64" i="14" s="1"/>
  <c r="E75" i="1"/>
  <c r="D75" i="1" s="1"/>
  <c r="C66" i="14" s="1"/>
  <c r="F75" i="1"/>
  <c r="B78" i="13"/>
  <c r="C77" i="13"/>
  <c r="D77" i="13" s="1"/>
  <c r="F73" i="12"/>
  <c r="B75" i="12"/>
  <c r="C74" i="12"/>
  <c r="B77" i="1"/>
  <c r="B68" i="14" s="1"/>
  <c r="C76" i="1"/>
  <c r="F77" i="13" l="1"/>
  <c r="G77" i="13" s="1"/>
  <c r="H77" i="13" s="1"/>
  <c r="E77" i="13" s="1"/>
  <c r="I77" i="13"/>
  <c r="G74" i="12"/>
  <c r="D74" i="12"/>
  <c r="E74" i="12" s="1"/>
  <c r="D65" i="14" s="1"/>
  <c r="E76" i="1"/>
  <c r="D76" i="1" s="1"/>
  <c r="C67" i="14" s="1"/>
  <c r="F76" i="1"/>
  <c r="C78" i="13"/>
  <c r="D78" i="13" s="1"/>
  <c r="B79" i="13"/>
  <c r="F74" i="12"/>
  <c r="B76" i="12"/>
  <c r="C75" i="12"/>
  <c r="B78" i="1"/>
  <c r="B69" i="14" s="1"/>
  <c r="C77" i="1"/>
  <c r="E65" i="14" l="1"/>
  <c r="F78" i="13"/>
  <c r="G78" i="13" s="1"/>
  <c r="H78" i="13" s="1"/>
  <c r="E78" i="13" s="1"/>
  <c r="I78" i="13"/>
  <c r="G75" i="12"/>
  <c r="D75" i="12"/>
  <c r="E75" i="12" s="1"/>
  <c r="D66" i="14" s="1"/>
  <c r="E77" i="1"/>
  <c r="D77" i="1" s="1"/>
  <c r="C68" i="14" s="1"/>
  <c r="F77" i="1"/>
  <c r="C79" i="13"/>
  <c r="D79" i="13" s="1"/>
  <c r="B80" i="13"/>
  <c r="F75" i="12"/>
  <c r="C76" i="12"/>
  <c r="B77" i="12"/>
  <c r="B79" i="1"/>
  <c r="B70" i="14" s="1"/>
  <c r="C78" i="1"/>
  <c r="E66" i="14" l="1"/>
  <c r="F79" i="13"/>
  <c r="G79" i="13" s="1"/>
  <c r="H79" i="13" s="1"/>
  <c r="E79" i="13" s="1"/>
  <c r="I79" i="13"/>
  <c r="G76" i="12"/>
  <c r="D76" i="12"/>
  <c r="E76" i="12" s="1"/>
  <c r="D67" i="14" s="1"/>
  <c r="E78" i="1"/>
  <c r="D78" i="1" s="1"/>
  <c r="C69" i="14" s="1"/>
  <c r="F78" i="1"/>
  <c r="B81" i="13"/>
  <c r="C80" i="13"/>
  <c r="D80" i="13" s="1"/>
  <c r="F76" i="12"/>
  <c r="B78" i="12"/>
  <c r="C77" i="12"/>
  <c r="C79" i="1"/>
  <c r="B80" i="1"/>
  <c r="B71" i="14" s="1"/>
  <c r="E67" i="14" l="1"/>
  <c r="F80" i="13"/>
  <c r="G80" i="13" s="1"/>
  <c r="H80" i="13" s="1"/>
  <c r="E80" i="13" s="1"/>
  <c r="I80" i="13"/>
  <c r="G77" i="12"/>
  <c r="D77" i="12"/>
  <c r="E77" i="12" s="1"/>
  <c r="D68" i="14" s="1"/>
  <c r="E79" i="1"/>
  <c r="D79" i="1" s="1"/>
  <c r="C70" i="14" s="1"/>
  <c r="F79" i="1"/>
  <c r="C81" i="13"/>
  <c r="D81" i="13" s="1"/>
  <c r="B82" i="13"/>
  <c r="F77" i="12"/>
  <c r="B79" i="12"/>
  <c r="C78" i="12"/>
  <c r="C80" i="1"/>
  <c r="B81" i="1"/>
  <c r="B72" i="14" s="1"/>
  <c r="E68" i="14" l="1"/>
  <c r="F81" i="13"/>
  <c r="G81" i="13" s="1"/>
  <c r="H81" i="13" s="1"/>
  <c r="E81" i="13" s="1"/>
  <c r="I81" i="13"/>
  <c r="G78" i="12"/>
  <c r="D78" i="12"/>
  <c r="E78" i="12" s="1"/>
  <c r="D69" i="14" s="1"/>
  <c r="E80" i="1"/>
  <c r="D80" i="1" s="1"/>
  <c r="C71" i="14" s="1"/>
  <c r="F80" i="1"/>
  <c r="C82" i="13"/>
  <c r="D82" i="13" s="1"/>
  <c r="B83" i="13"/>
  <c r="F78" i="12"/>
  <c r="B80" i="12"/>
  <c r="C79" i="12"/>
  <c r="B82" i="1"/>
  <c r="B73" i="14" s="1"/>
  <c r="C81" i="1"/>
  <c r="E69" i="14" l="1"/>
  <c r="F82" i="13"/>
  <c r="G82" i="13" s="1"/>
  <c r="H82" i="13" s="1"/>
  <c r="E82" i="13" s="1"/>
  <c r="I82" i="13"/>
  <c r="G79" i="12"/>
  <c r="D79" i="12"/>
  <c r="E79" i="12" s="1"/>
  <c r="D70" i="14" s="1"/>
  <c r="E81" i="1"/>
  <c r="D81" i="1" s="1"/>
  <c r="C72" i="14" s="1"/>
  <c r="F81" i="1"/>
  <c r="B84" i="13"/>
  <c r="C83" i="13"/>
  <c r="D83" i="13" s="1"/>
  <c r="F79" i="12"/>
  <c r="B81" i="12"/>
  <c r="C80" i="12"/>
  <c r="B83" i="1"/>
  <c r="B74" i="14" s="1"/>
  <c r="C82" i="1"/>
  <c r="E70" i="14" l="1"/>
  <c r="F83" i="13"/>
  <c r="G83" i="13" s="1"/>
  <c r="H83" i="13" s="1"/>
  <c r="E83" i="13" s="1"/>
  <c r="I83" i="13"/>
  <c r="G80" i="12"/>
  <c r="D80" i="12"/>
  <c r="E80" i="12" s="1"/>
  <c r="D71" i="14" s="1"/>
  <c r="E82" i="1"/>
  <c r="D82" i="1" s="1"/>
  <c r="C73" i="14" s="1"/>
  <c r="F82" i="1"/>
  <c r="B85" i="13"/>
  <c r="C84" i="13"/>
  <c r="D84" i="13" s="1"/>
  <c r="F80" i="12"/>
  <c r="C81" i="12"/>
  <c r="B82" i="12"/>
  <c r="B84" i="1"/>
  <c r="B75" i="14" s="1"/>
  <c r="C83" i="1"/>
  <c r="E71" i="14" l="1"/>
  <c r="F84" i="13"/>
  <c r="G84" i="13" s="1"/>
  <c r="H84" i="13" s="1"/>
  <c r="E84" i="13" s="1"/>
  <c r="I84" i="13"/>
  <c r="G81" i="12"/>
  <c r="D81" i="12"/>
  <c r="E81" i="12" s="1"/>
  <c r="D72" i="14" s="1"/>
  <c r="E83" i="1"/>
  <c r="D83" i="1" s="1"/>
  <c r="C74" i="14" s="1"/>
  <c r="F83" i="1"/>
  <c r="C85" i="13"/>
  <c r="D85" i="13" s="1"/>
  <c r="B86" i="13"/>
  <c r="F81" i="12"/>
  <c r="B83" i="12"/>
  <c r="C82" i="12"/>
  <c r="C84" i="1"/>
  <c r="B85" i="1"/>
  <c r="B76" i="14" s="1"/>
  <c r="E72" i="14" l="1"/>
  <c r="F85" i="13"/>
  <c r="G85" i="13" s="1"/>
  <c r="H85" i="13" s="1"/>
  <c r="E85" i="13" s="1"/>
  <c r="I85" i="13"/>
  <c r="G82" i="12"/>
  <c r="D82" i="12"/>
  <c r="E82" i="12" s="1"/>
  <c r="D73" i="14" s="1"/>
  <c r="E73" i="14" s="1"/>
  <c r="E84" i="1"/>
  <c r="D84" i="1" s="1"/>
  <c r="C75" i="14" s="1"/>
  <c r="F84" i="1"/>
  <c r="B87" i="13"/>
  <c r="C86" i="13"/>
  <c r="D86" i="13" s="1"/>
  <c r="F82" i="12"/>
  <c r="B84" i="12"/>
  <c r="C83" i="12"/>
  <c r="C85" i="1"/>
  <c r="B86" i="1"/>
  <c r="B77" i="14" s="1"/>
  <c r="F86" i="13" l="1"/>
  <c r="G86" i="13" s="1"/>
  <c r="H86" i="13" s="1"/>
  <c r="E86" i="13" s="1"/>
  <c r="I86" i="13"/>
  <c r="G83" i="12"/>
  <c r="D83" i="12"/>
  <c r="E83" i="12" s="1"/>
  <c r="D74" i="14" s="1"/>
  <c r="E85" i="1"/>
  <c r="D85" i="1" s="1"/>
  <c r="C76" i="14" s="1"/>
  <c r="F85" i="1"/>
  <c r="B88" i="13"/>
  <c r="C87" i="13"/>
  <c r="D87" i="13" s="1"/>
  <c r="F83" i="12"/>
  <c r="B85" i="12"/>
  <c r="C84" i="12"/>
  <c r="B87" i="1"/>
  <c r="B78" i="14" s="1"/>
  <c r="C86" i="1"/>
  <c r="E74" i="14" l="1"/>
  <c r="F87" i="13"/>
  <c r="G87" i="13" s="1"/>
  <c r="H87" i="13" s="1"/>
  <c r="E87" i="13" s="1"/>
  <c r="I87" i="13"/>
  <c r="G84" i="12"/>
  <c r="D84" i="12"/>
  <c r="E84" i="12" s="1"/>
  <c r="D75" i="14" s="1"/>
  <c r="E75" i="14" s="1"/>
  <c r="E86" i="1"/>
  <c r="D86" i="1" s="1"/>
  <c r="C77" i="14" s="1"/>
  <c r="F86" i="1"/>
  <c r="C88" i="13"/>
  <c r="D88" i="13" s="1"/>
  <c r="B89" i="13"/>
  <c r="F84" i="12"/>
  <c r="C85" i="12"/>
  <c r="B86" i="12"/>
  <c r="B88" i="1"/>
  <c r="B79" i="14" s="1"/>
  <c r="C87" i="1"/>
  <c r="F88" i="13" l="1"/>
  <c r="G88" i="13" s="1"/>
  <c r="H88" i="13" s="1"/>
  <c r="E88" i="13" s="1"/>
  <c r="I88" i="13"/>
  <c r="G85" i="12"/>
  <c r="D85" i="12"/>
  <c r="E85" i="12" s="1"/>
  <c r="D76" i="14" s="1"/>
  <c r="E76" i="14" s="1"/>
  <c r="E87" i="1"/>
  <c r="D87" i="1" s="1"/>
  <c r="C78" i="14" s="1"/>
  <c r="F87" i="1"/>
  <c r="C89" i="13"/>
  <c r="D89" i="13" s="1"/>
  <c r="B90" i="13"/>
  <c r="F85" i="12"/>
  <c r="C86" i="12"/>
  <c r="B87" i="12"/>
  <c r="C88" i="1"/>
  <c r="B89" i="1"/>
  <c r="B80" i="14" s="1"/>
  <c r="F89" i="13" l="1"/>
  <c r="G89" i="13" s="1"/>
  <c r="H89" i="13" s="1"/>
  <c r="E89" i="13" s="1"/>
  <c r="I89" i="13"/>
  <c r="G86" i="12"/>
  <c r="D86" i="12"/>
  <c r="E86" i="12" s="1"/>
  <c r="D77" i="14" s="1"/>
  <c r="E88" i="1"/>
  <c r="D88" i="1" s="1"/>
  <c r="C79" i="14" s="1"/>
  <c r="F88" i="1"/>
  <c r="B91" i="13"/>
  <c r="C90" i="13"/>
  <c r="D90" i="13" s="1"/>
  <c r="F86" i="12"/>
  <c r="B88" i="12"/>
  <c r="C87" i="12"/>
  <c r="C89" i="1"/>
  <c r="B90" i="1"/>
  <c r="B81" i="14" s="1"/>
  <c r="E77" i="14" l="1"/>
  <c r="F90" i="13"/>
  <c r="G90" i="13" s="1"/>
  <c r="H90" i="13" s="1"/>
  <c r="E90" i="13" s="1"/>
  <c r="I90" i="13"/>
  <c r="G87" i="12"/>
  <c r="D87" i="12"/>
  <c r="E87" i="12" s="1"/>
  <c r="D78" i="14" s="1"/>
  <c r="E89" i="1"/>
  <c r="D89" i="1" s="1"/>
  <c r="C80" i="14" s="1"/>
  <c r="F89" i="1"/>
  <c r="C91" i="13"/>
  <c r="D91" i="13" s="1"/>
  <c r="B92" i="13"/>
  <c r="F87" i="12"/>
  <c r="B89" i="12"/>
  <c r="C88" i="12"/>
  <c r="C90" i="1"/>
  <c r="B91" i="1"/>
  <c r="B82" i="14" s="1"/>
  <c r="E78" i="14" l="1"/>
  <c r="F91" i="13"/>
  <c r="G91" i="13" s="1"/>
  <c r="H91" i="13" s="1"/>
  <c r="E91" i="13" s="1"/>
  <c r="I91" i="13"/>
  <c r="G88" i="12"/>
  <c r="D88" i="12"/>
  <c r="E88" i="12" s="1"/>
  <c r="D79" i="14" s="1"/>
  <c r="E90" i="1"/>
  <c r="D90" i="1" s="1"/>
  <c r="C81" i="14" s="1"/>
  <c r="F90" i="1"/>
  <c r="B93" i="13"/>
  <c r="C92" i="13"/>
  <c r="D92" i="13" s="1"/>
  <c r="F88" i="12"/>
  <c r="C89" i="12"/>
  <c r="B90" i="12"/>
  <c r="B92" i="1"/>
  <c r="B83" i="14" s="1"/>
  <c r="C91" i="1"/>
  <c r="E79" i="14" l="1"/>
  <c r="F92" i="13"/>
  <c r="G92" i="13" s="1"/>
  <c r="H92" i="13" s="1"/>
  <c r="E92" i="13" s="1"/>
  <c r="I92" i="13"/>
  <c r="G89" i="12"/>
  <c r="D89" i="12"/>
  <c r="E89" i="12" s="1"/>
  <c r="D80" i="14" s="1"/>
  <c r="E91" i="1"/>
  <c r="D91" i="1" s="1"/>
  <c r="C82" i="14" s="1"/>
  <c r="F91" i="1"/>
  <c r="B94" i="13"/>
  <c r="C93" i="13"/>
  <c r="D93" i="13" s="1"/>
  <c r="F89" i="12"/>
  <c r="B91" i="12"/>
  <c r="C90" i="12"/>
  <c r="C92" i="1"/>
  <c r="B93" i="1"/>
  <c r="B84" i="14" s="1"/>
  <c r="E80" i="14" l="1"/>
  <c r="F93" i="13"/>
  <c r="G93" i="13" s="1"/>
  <c r="H93" i="13" s="1"/>
  <c r="E93" i="13" s="1"/>
  <c r="I93" i="13"/>
  <c r="G90" i="12"/>
  <c r="D90" i="12"/>
  <c r="E90" i="12" s="1"/>
  <c r="D81" i="14" s="1"/>
  <c r="E92" i="1"/>
  <c r="D92" i="1" s="1"/>
  <c r="C83" i="14" s="1"/>
  <c r="F92" i="1"/>
  <c r="C94" i="13"/>
  <c r="D94" i="13" s="1"/>
  <c r="B95" i="13"/>
  <c r="F90" i="12"/>
  <c r="C91" i="12"/>
  <c r="B92" i="12"/>
  <c r="C93" i="1"/>
  <c r="B94" i="1"/>
  <c r="B85" i="14" s="1"/>
  <c r="E81" i="14" l="1"/>
  <c r="F94" i="13"/>
  <c r="G94" i="13" s="1"/>
  <c r="H94" i="13" s="1"/>
  <c r="E94" i="13" s="1"/>
  <c r="I94" i="13"/>
  <c r="G91" i="12"/>
  <c r="D91" i="12"/>
  <c r="E91" i="12" s="1"/>
  <c r="D82" i="14" s="1"/>
  <c r="E93" i="1"/>
  <c r="D93" i="1" s="1"/>
  <c r="C84" i="14" s="1"/>
  <c r="F93" i="1"/>
  <c r="B96" i="13"/>
  <c r="C95" i="13"/>
  <c r="D95" i="13" s="1"/>
  <c r="F91" i="12"/>
  <c r="B93" i="12"/>
  <c r="C92" i="12"/>
  <c r="B95" i="1"/>
  <c r="B86" i="14" s="1"/>
  <c r="C94" i="1"/>
  <c r="E82" i="14" l="1"/>
  <c r="F95" i="13"/>
  <c r="G95" i="13" s="1"/>
  <c r="H95" i="13" s="1"/>
  <c r="E95" i="13" s="1"/>
  <c r="I95" i="13"/>
  <c r="G92" i="12"/>
  <c r="D92" i="12"/>
  <c r="E92" i="12" s="1"/>
  <c r="D83" i="14" s="1"/>
  <c r="E94" i="1"/>
  <c r="D94" i="1" s="1"/>
  <c r="C85" i="14" s="1"/>
  <c r="F94" i="1"/>
  <c r="B97" i="13"/>
  <c r="C96" i="13"/>
  <c r="D96" i="13" s="1"/>
  <c r="F92" i="12"/>
  <c r="C93" i="12"/>
  <c r="B94" i="12"/>
  <c r="B96" i="1"/>
  <c r="B87" i="14" s="1"/>
  <c r="C95" i="1"/>
  <c r="E83" i="14" l="1"/>
  <c r="F96" i="13"/>
  <c r="G96" i="13" s="1"/>
  <c r="H96" i="13" s="1"/>
  <c r="E96" i="13" s="1"/>
  <c r="I96" i="13"/>
  <c r="G93" i="12"/>
  <c r="D93" i="12"/>
  <c r="E93" i="12" s="1"/>
  <c r="D84" i="14" s="1"/>
  <c r="E95" i="1"/>
  <c r="D95" i="1" s="1"/>
  <c r="C86" i="14" s="1"/>
  <c r="F95" i="1"/>
  <c r="C97" i="13"/>
  <c r="D97" i="13" s="1"/>
  <c r="B98" i="13"/>
  <c r="F93" i="12"/>
  <c r="B95" i="12"/>
  <c r="C94" i="12"/>
  <c r="C96" i="1"/>
  <c r="B97" i="1"/>
  <c r="B88" i="14" s="1"/>
  <c r="E84" i="14" l="1"/>
  <c r="F97" i="13"/>
  <c r="G97" i="13" s="1"/>
  <c r="H97" i="13" s="1"/>
  <c r="E97" i="13" s="1"/>
  <c r="I97" i="13"/>
  <c r="G94" i="12"/>
  <c r="D94" i="12"/>
  <c r="E94" i="12" s="1"/>
  <c r="D85" i="14" s="1"/>
  <c r="E96" i="1"/>
  <c r="D96" i="1" s="1"/>
  <c r="C87" i="14" s="1"/>
  <c r="F96" i="1"/>
  <c r="C98" i="13"/>
  <c r="D98" i="13" s="1"/>
  <c r="B99" i="13"/>
  <c r="F94" i="12"/>
  <c r="B96" i="12"/>
  <c r="C95" i="12"/>
  <c r="B98" i="1"/>
  <c r="B89" i="14" s="1"/>
  <c r="C97" i="1"/>
  <c r="E85" i="14" l="1"/>
  <c r="F98" i="13"/>
  <c r="G98" i="13" s="1"/>
  <c r="H98" i="13" s="1"/>
  <c r="E98" i="13" s="1"/>
  <c r="I98" i="13"/>
  <c r="G95" i="12"/>
  <c r="D95" i="12"/>
  <c r="E95" i="12" s="1"/>
  <c r="D86" i="14" s="1"/>
  <c r="E97" i="1"/>
  <c r="D97" i="1" s="1"/>
  <c r="C88" i="14" s="1"/>
  <c r="F97" i="1"/>
  <c r="C99" i="13"/>
  <c r="D99" i="13" s="1"/>
  <c r="B100" i="13"/>
  <c r="F95" i="12"/>
  <c r="C96" i="12"/>
  <c r="B97" i="12"/>
  <c r="B99" i="1"/>
  <c r="B90" i="14" s="1"/>
  <c r="C98" i="1"/>
  <c r="E86" i="14" l="1"/>
  <c r="F99" i="13"/>
  <c r="G99" i="13" s="1"/>
  <c r="H99" i="13" s="1"/>
  <c r="E99" i="13" s="1"/>
  <c r="I99" i="13"/>
  <c r="G96" i="12"/>
  <c r="D96" i="12"/>
  <c r="E96" i="12" s="1"/>
  <c r="D87" i="14" s="1"/>
  <c r="E98" i="1"/>
  <c r="D98" i="1" s="1"/>
  <c r="C89" i="14" s="1"/>
  <c r="F98" i="1"/>
  <c r="B101" i="13"/>
  <c r="C100" i="13"/>
  <c r="D100" i="13" s="1"/>
  <c r="F96" i="12"/>
  <c r="B98" i="12"/>
  <c r="C97" i="12"/>
  <c r="B100" i="1"/>
  <c r="B91" i="14" s="1"/>
  <c r="C99" i="1"/>
  <c r="E87" i="14" l="1"/>
  <c r="F100" i="13"/>
  <c r="G100" i="13" s="1"/>
  <c r="H100" i="13" s="1"/>
  <c r="E100" i="13" s="1"/>
  <c r="I100" i="13"/>
  <c r="G97" i="12"/>
  <c r="D97" i="12"/>
  <c r="E97" i="12" s="1"/>
  <c r="D88" i="14" s="1"/>
  <c r="E99" i="1"/>
  <c r="D99" i="1" s="1"/>
  <c r="C90" i="14" s="1"/>
  <c r="F99" i="1"/>
  <c r="B102" i="13"/>
  <c r="C101" i="13"/>
  <c r="D101" i="13" s="1"/>
  <c r="F97" i="12"/>
  <c r="B99" i="12"/>
  <c r="C98" i="12"/>
  <c r="B101" i="1"/>
  <c r="B92" i="14" s="1"/>
  <c r="C100" i="1"/>
  <c r="E88" i="14" l="1"/>
  <c r="F101" i="13"/>
  <c r="G101" i="13" s="1"/>
  <c r="H101" i="13" s="1"/>
  <c r="E101" i="13" s="1"/>
  <c r="I101" i="13"/>
  <c r="G98" i="12"/>
  <c r="D98" i="12"/>
  <c r="E98" i="12" s="1"/>
  <c r="D89" i="14" s="1"/>
  <c r="E100" i="1"/>
  <c r="D100" i="1" s="1"/>
  <c r="C91" i="14" s="1"/>
  <c r="F100" i="1"/>
  <c r="C102" i="13"/>
  <c r="D102" i="13" s="1"/>
  <c r="B103" i="13"/>
  <c r="F98" i="12"/>
  <c r="C99" i="12"/>
  <c r="B100" i="12"/>
  <c r="C101" i="1"/>
  <c r="B102" i="1"/>
  <c r="B93" i="14" s="1"/>
  <c r="E89" i="14" l="1"/>
  <c r="F102" i="13"/>
  <c r="G102" i="13" s="1"/>
  <c r="H102" i="13" s="1"/>
  <c r="E102" i="13" s="1"/>
  <c r="I102" i="13"/>
  <c r="G99" i="12"/>
  <c r="D99" i="12"/>
  <c r="E99" i="12" s="1"/>
  <c r="D90" i="14" s="1"/>
  <c r="E101" i="1"/>
  <c r="D101" i="1" s="1"/>
  <c r="C92" i="14" s="1"/>
  <c r="F101" i="1"/>
  <c r="B104" i="13"/>
  <c r="C103" i="13"/>
  <c r="D103" i="13" s="1"/>
  <c r="F99" i="12"/>
  <c r="B101" i="12"/>
  <c r="C100" i="12"/>
  <c r="B103" i="1"/>
  <c r="B94" i="14" s="1"/>
  <c r="C102" i="1"/>
  <c r="E90" i="14" l="1"/>
  <c r="F103" i="13"/>
  <c r="G103" i="13" s="1"/>
  <c r="H103" i="13" s="1"/>
  <c r="E103" i="13" s="1"/>
  <c r="I103" i="13"/>
  <c r="G100" i="12"/>
  <c r="D100" i="12"/>
  <c r="E100" i="12" s="1"/>
  <c r="D91" i="14" s="1"/>
  <c r="E102" i="1"/>
  <c r="D102" i="1" s="1"/>
  <c r="C93" i="14" s="1"/>
  <c r="F102" i="1"/>
  <c r="C104" i="13"/>
  <c r="D104" i="13" s="1"/>
  <c r="B105" i="13"/>
  <c r="F100" i="12"/>
  <c r="B102" i="12"/>
  <c r="C101" i="12"/>
  <c r="C103" i="1"/>
  <c r="B104" i="1"/>
  <c r="B95" i="14" s="1"/>
  <c r="E91" i="14" l="1"/>
  <c r="F104" i="13"/>
  <c r="G104" i="13" s="1"/>
  <c r="H104" i="13" s="1"/>
  <c r="E104" i="13" s="1"/>
  <c r="I104" i="13"/>
  <c r="G101" i="12"/>
  <c r="D101" i="12"/>
  <c r="E101" i="12" s="1"/>
  <c r="D92" i="14" s="1"/>
  <c r="E103" i="1"/>
  <c r="D103" i="1" s="1"/>
  <c r="C94" i="14" s="1"/>
  <c r="F103" i="1"/>
  <c r="B106" i="13"/>
  <c r="C105" i="13"/>
  <c r="D105" i="13" s="1"/>
  <c r="F101" i="12"/>
  <c r="C102" i="12"/>
  <c r="B103" i="12"/>
  <c r="B105" i="1"/>
  <c r="B96" i="14" s="1"/>
  <c r="C104" i="1"/>
  <c r="E92" i="14" l="1"/>
  <c r="F105" i="13"/>
  <c r="G105" i="13" s="1"/>
  <c r="H105" i="13" s="1"/>
  <c r="E105" i="13" s="1"/>
  <c r="I105" i="13"/>
  <c r="G102" i="12"/>
  <c r="D102" i="12"/>
  <c r="E102" i="12" s="1"/>
  <c r="D93" i="14" s="1"/>
  <c r="E104" i="1"/>
  <c r="D104" i="1" s="1"/>
  <c r="C95" i="14" s="1"/>
  <c r="F104" i="1"/>
  <c r="B107" i="13"/>
  <c r="C106" i="13"/>
  <c r="D106" i="13" s="1"/>
  <c r="F102" i="12"/>
  <c r="B104" i="12"/>
  <c r="C103" i="12"/>
  <c r="C105" i="1"/>
  <c r="B106" i="1"/>
  <c r="B97" i="14" s="1"/>
  <c r="E93" i="14" l="1"/>
  <c r="F106" i="13"/>
  <c r="G106" i="13" s="1"/>
  <c r="H106" i="13" s="1"/>
  <c r="E106" i="13" s="1"/>
  <c r="I106" i="13"/>
  <c r="G103" i="12"/>
  <c r="D103" i="12"/>
  <c r="E103" i="12" s="1"/>
  <c r="D94" i="14" s="1"/>
  <c r="E105" i="1"/>
  <c r="D105" i="1" s="1"/>
  <c r="C96" i="14" s="1"/>
  <c r="F105" i="1"/>
  <c r="C107" i="13"/>
  <c r="D107" i="13" s="1"/>
  <c r="B108" i="13"/>
  <c r="F103" i="12"/>
  <c r="B105" i="12"/>
  <c r="C104" i="12"/>
  <c r="C106" i="1"/>
  <c r="B107" i="1"/>
  <c r="B98" i="14" s="1"/>
  <c r="E94" i="14" l="1"/>
  <c r="F107" i="13"/>
  <c r="G107" i="13" s="1"/>
  <c r="H107" i="13" s="1"/>
  <c r="E107" i="13" s="1"/>
  <c r="I107" i="13"/>
  <c r="G104" i="12"/>
  <c r="D104" i="12"/>
  <c r="E104" i="12" s="1"/>
  <c r="D95" i="14" s="1"/>
  <c r="E106" i="1"/>
  <c r="D106" i="1" s="1"/>
  <c r="C97" i="14" s="1"/>
  <c r="F106" i="1"/>
  <c r="C108" i="13"/>
  <c r="D108" i="13" s="1"/>
  <c r="B109" i="13"/>
  <c r="F104" i="12"/>
  <c r="B106" i="12"/>
  <c r="C105" i="12"/>
  <c r="B108" i="1"/>
  <c r="B99" i="14" s="1"/>
  <c r="C107" i="1"/>
  <c r="E95" i="14" l="1"/>
  <c r="F108" i="13"/>
  <c r="G108" i="13" s="1"/>
  <c r="H108" i="13" s="1"/>
  <c r="E108" i="13" s="1"/>
  <c r="I108" i="13"/>
  <c r="G105" i="12"/>
  <c r="D105" i="12"/>
  <c r="E105" i="12" s="1"/>
  <c r="D96" i="14" s="1"/>
  <c r="E107" i="1"/>
  <c r="D107" i="1" s="1"/>
  <c r="C98" i="14" s="1"/>
  <c r="F107" i="1"/>
  <c r="B110" i="13"/>
  <c r="C109" i="13"/>
  <c r="D109" i="13" s="1"/>
  <c r="F105" i="12"/>
  <c r="C106" i="12"/>
  <c r="B107" i="12"/>
  <c r="B109" i="1"/>
  <c r="B100" i="14" s="1"/>
  <c r="C108" i="1"/>
  <c r="E96" i="14" l="1"/>
  <c r="F109" i="13"/>
  <c r="G109" i="13" s="1"/>
  <c r="H109" i="13" s="1"/>
  <c r="E109" i="13" s="1"/>
  <c r="I109" i="13"/>
  <c r="G106" i="12"/>
  <c r="D106" i="12"/>
  <c r="E106" i="12" s="1"/>
  <c r="D97" i="14" s="1"/>
  <c r="E108" i="1"/>
  <c r="D108" i="1" s="1"/>
  <c r="C99" i="14" s="1"/>
  <c r="F108" i="1"/>
  <c r="C110" i="13"/>
  <c r="D110" i="13" s="1"/>
  <c r="B111" i="13"/>
  <c r="F106" i="12"/>
  <c r="B108" i="12"/>
  <c r="C107" i="12"/>
  <c r="C109" i="1"/>
  <c r="B110" i="1"/>
  <c r="B101" i="14" s="1"/>
  <c r="E97" i="14" l="1"/>
  <c r="F110" i="13"/>
  <c r="G110" i="13" s="1"/>
  <c r="H110" i="13" s="1"/>
  <c r="E110" i="13" s="1"/>
  <c r="I110" i="13"/>
  <c r="G107" i="12"/>
  <c r="D107" i="12"/>
  <c r="E109" i="1"/>
  <c r="D109" i="1" s="1"/>
  <c r="C100" i="14" s="1"/>
  <c r="F109" i="1"/>
  <c r="C111" i="13"/>
  <c r="D111" i="13" s="1"/>
  <c r="B112" i="13"/>
  <c r="F107" i="12"/>
  <c r="E107" i="12"/>
  <c r="D98" i="14" s="1"/>
  <c r="B109" i="12"/>
  <c r="C108" i="12"/>
  <c r="C110" i="1"/>
  <c r="B111" i="1"/>
  <c r="B102" i="14" s="1"/>
  <c r="E98" i="14" l="1"/>
  <c r="F111" i="13"/>
  <c r="G111" i="13" s="1"/>
  <c r="H111" i="13" s="1"/>
  <c r="E111" i="13" s="1"/>
  <c r="I111" i="13"/>
  <c r="G108" i="12"/>
  <c r="D108" i="12"/>
  <c r="E110" i="1"/>
  <c r="D110" i="1" s="1"/>
  <c r="C101" i="14" s="1"/>
  <c r="F110" i="1"/>
  <c r="B113" i="13"/>
  <c r="C112" i="13"/>
  <c r="D112" i="13" s="1"/>
  <c r="F108" i="12"/>
  <c r="E108" i="12"/>
  <c r="D99" i="14" s="1"/>
  <c r="B110" i="12"/>
  <c r="C109" i="12"/>
  <c r="C111" i="1"/>
  <c r="B112" i="1"/>
  <c r="B103" i="14" s="1"/>
  <c r="E99" i="14" l="1"/>
  <c r="F112" i="13"/>
  <c r="G112" i="13" s="1"/>
  <c r="H112" i="13" s="1"/>
  <c r="E112" i="13" s="1"/>
  <c r="I112" i="13"/>
  <c r="G109" i="12"/>
  <c r="D109" i="12"/>
  <c r="E109" i="12" s="1"/>
  <c r="D100" i="14" s="1"/>
  <c r="E111" i="1"/>
  <c r="D111" i="1" s="1"/>
  <c r="C102" i="14" s="1"/>
  <c r="F111" i="1"/>
  <c r="B114" i="13"/>
  <c r="C113" i="13"/>
  <c r="D113" i="13" s="1"/>
  <c r="F109" i="12"/>
  <c r="C110" i="12"/>
  <c r="B111" i="12"/>
  <c r="B113" i="1"/>
  <c r="B104" i="14" s="1"/>
  <c r="C112" i="1"/>
  <c r="E100" i="14" l="1"/>
  <c r="F113" i="13"/>
  <c r="G113" i="13" s="1"/>
  <c r="H113" i="13" s="1"/>
  <c r="E113" i="13" s="1"/>
  <c r="I113" i="13"/>
  <c r="G110" i="12"/>
  <c r="D110" i="12"/>
  <c r="E112" i="1"/>
  <c r="D112" i="1" s="1"/>
  <c r="C103" i="14" s="1"/>
  <c r="F112" i="1"/>
  <c r="C114" i="13"/>
  <c r="D114" i="13" s="1"/>
  <c r="B115" i="13"/>
  <c r="F110" i="12"/>
  <c r="E110" i="12"/>
  <c r="D101" i="14" s="1"/>
  <c r="B112" i="12"/>
  <c r="C111" i="12"/>
  <c r="C113" i="1"/>
  <c r="B114" i="1"/>
  <c r="B105" i="14" s="1"/>
  <c r="E101" i="14" l="1"/>
  <c r="F114" i="13"/>
  <c r="G114" i="13" s="1"/>
  <c r="H114" i="13" s="1"/>
  <c r="E114" i="13" s="1"/>
  <c r="I114" i="13"/>
  <c r="G111" i="12"/>
  <c r="D111" i="12"/>
  <c r="E113" i="1"/>
  <c r="D113" i="1" s="1"/>
  <c r="C104" i="14" s="1"/>
  <c r="F113" i="1"/>
  <c r="B116" i="13"/>
  <c r="C115" i="13"/>
  <c r="D115" i="13" s="1"/>
  <c r="F111" i="12"/>
  <c r="E111" i="12"/>
  <c r="D102" i="14" s="1"/>
  <c r="B113" i="12"/>
  <c r="C112" i="12"/>
  <c r="B115" i="1"/>
  <c r="B106" i="14" s="1"/>
  <c r="C114" i="1"/>
  <c r="E102" i="14" l="1"/>
  <c r="F115" i="13"/>
  <c r="G115" i="13" s="1"/>
  <c r="H115" i="13" s="1"/>
  <c r="E115" i="13" s="1"/>
  <c r="I115" i="13"/>
  <c r="G112" i="12"/>
  <c r="D112" i="12"/>
  <c r="E112" i="12" s="1"/>
  <c r="D103" i="14" s="1"/>
  <c r="E114" i="1"/>
  <c r="D114" i="1" s="1"/>
  <c r="C105" i="14" s="1"/>
  <c r="F114" i="1"/>
  <c r="B117" i="13"/>
  <c r="C116" i="13"/>
  <c r="D116" i="13" s="1"/>
  <c r="F112" i="12"/>
  <c r="C113" i="12"/>
  <c r="B114" i="12"/>
  <c r="B116" i="1"/>
  <c r="B107" i="14" s="1"/>
  <c r="C115" i="1"/>
  <c r="E103" i="14" l="1"/>
  <c r="F116" i="13"/>
  <c r="G116" i="13" s="1"/>
  <c r="H116" i="13" s="1"/>
  <c r="E116" i="13" s="1"/>
  <c r="I116" i="13"/>
  <c r="G113" i="12"/>
  <c r="D113" i="12"/>
  <c r="E113" i="12" s="1"/>
  <c r="D104" i="14" s="1"/>
  <c r="E115" i="1"/>
  <c r="D115" i="1" s="1"/>
  <c r="C106" i="14" s="1"/>
  <c r="F115" i="1"/>
  <c r="C117" i="13"/>
  <c r="D117" i="13" s="1"/>
  <c r="B118" i="13"/>
  <c r="F113" i="12"/>
  <c r="B115" i="12"/>
  <c r="C114" i="12"/>
  <c r="C116" i="1"/>
  <c r="B117" i="1"/>
  <c r="B108" i="14" s="1"/>
  <c r="E104" i="14" l="1"/>
  <c r="F117" i="13"/>
  <c r="G117" i="13" s="1"/>
  <c r="H117" i="13" s="1"/>
  <c r="E117" i="13" s="1"/>
  <c r="I117" i="13"/>
  <c r="G114" i="12"/>
  <c r="D114" i="12"/>
  <c r="E114" i="12" s="1"/>
  <c r="D105" i="14" s="1"/>
  <c r="E116" i="1"/>
  <c r="D116" i="1" s="1"/>
  <c r="C107" i="14" s="1"/>
  <c r="F116" i="1"/>
  <c r="C118" i="13"/>
  <c r="D118" i="13" s="1"/>
  <c r="B119" i="13"/>
  <c r="F114" i="12"/>
  <c r="B116" i="12"/>
  <c r="C115" i="12"/>
  <c r="B118" i="1"/>
  <c r="B109" i="14" s="1"/>
  <c r="C117" i="1"/>
  <c r="E105" i="14" l="1"/>
  <c r="F118" i="13"/>
  <c r="G118" i="13" s="1"/>
  <c r="H118" i="13" s="1"/>
  <c r="E118" i="13" s="1"/>
  <c r="I118" i="13"/>
  <c r="G115" i="12"/>
  <c r="D115" i="12"/>
  <c r="E115" i="12" s="1"/>
  <c r="D106" i="14" s="1"/>
  <c r="E117" i="1"/>
  <c r="D117" i="1" s="1"/>
  <c r="C108" i="14" s="1"/>
  <c r="F117" i="1"/>
  <c r="B120" i="13"/>
  <c r="C119" i="13"/>
  <c r="D119" i="13" s="1"/>
  <c r="F115" i="12"/>
  <c r="C116" i="12"/>
  <c r="B117" i="12"/>
  <c r="B119" i="1"/>
  <c r="B110" i="14" s="1"/>
  <c r="C118" i="1"/>
  <c r="E106" i="14" l="1"/>
  <c r="F119" i="13"/>
  <c r="G119" i="13" s="1"/>
  <c r="H119" i="13" s="1"/>
  <c r="E119" i="13" s="1"/>
  <c r="I119" i="13"/>
  <c r="G116" i="12"/>
  <c r="D116" i="12"/>
  <c r="E116" i="12" s="1"/>
  <c r="D107" i="14" s="1"/>
  <c r="E118" i="1"/>
  <c r="D118" i="1" s="1"/>
  <c r="C109" i="14" s="1"/>
  <c r="F118" i="1"/>
  <c r="C120" i="13"/>
  <c r="D120" i="13" s="1"/>
  <c r="B121" i="13"/>
  <c r="F116" i="12"/>
  <c r="B118" i="12"/>
  <c r="C117" i="12"/>
  <c r="C119" i="1"/>
  <c r="B120" i="1"/>
  <c r="B111" i="14" s="1"/>
  <c r="E107" i="14" l="1"/>
  <c r="F120" i="13"/>
  <c r="G120" i="13" s="1"/>
  <c r="H120" i="13" s="1"/>
  <c r="E120" i="13" s="1"/>
  <c r="I120" i="13"/>
  <c r="G117" i="12"/>
  <c r="D117" i="12"/>
  <c r="E117" i="12" s="1"/>
  <c r="D108" i="14" s="1"/>
  <c r="E119" i="1"/>
  <c r="D119" i="1" s="1"/>
  <c r="C110" i="14" s="1"/>
  <c r="F119" i="1"/>
  <c r="B122" i="13"/>
  <c r="C121" i="13"/>
  <c r="D121" i="13" s="1"/>
  <c r="F117" i="12"/>
  <c r="B119" i="12"/>
  <c r="C118" i="12"/>
  <c r="B121" i="1"/>
  <c r="B112" i="14" s="1"/>
  <c r="C120" i="1"/>
  <c r="E108" i="14" l="1"/>
  <c r="F121" i="13"/>
  <c r="G121" i="13" s="1"/>
  <c r="H121" i="13" s="1"/>
  <c r="E121" i="13" s="1"/>
  <c r="I121" i="13"/>
  <c r="G118" i="12"/>
  <c r="D118" i="12"/>
  <c r="E118" i="12" s="1"/>
  <c r="D109" i="14" s="1"/>
  <c r="E120" i="1"/>
  <c r="D120" i="1" s="1"/>
  <c r="C111" i="14" s="1"/>
  <c r="F120" i="1"/>
  <c r="B123" i="13"/>
  <c r="C122" i="13"/>
  <c r="D122" i="13" s="1"/>
  <c r="F118" i="12"/>
  <c r="C119" i="12"/>
  <c r="B120" i="12"/>
  <c r="B122" i="1"/>
  <c r="B113" i="14" s="1"/>
  <c r="C121" i="1"/>
  <c r="E109" i="14" l="1"/>
  <c r="F122" i="13"/>
  <c r="G122" i="13" s="1"/>
  <c r="H122" i="13" s="1"/>
  <c r="E122" i="13" s="1"/>
  <c r="I122" i="13"/>
  <c r="G119" i="12"/>
  <c r="D119" i="12"/>
  <c r="E119" i="12" s="1"/>
  <c r="D110" i="14" s="1"/>
  <c r="E121" i="1"/>
  <c r="D121" i="1" s="1"/>
  <c r="C112" i="14" s="1"/>
  <c r="F121" i="1"/>
  <c r="C123" i="13"/>
  <c r="D123" i="13" s="1"/>
  <c r="B124" i="13"/>
  <c r="F119" i="12"/>
  <c r="B121" i="12"/>
  <c r="C120" i="12"/>
  <c r="C122" i="1"/>
  <c r="B123" i="1"/>
  <c r="B114" i="14" s="1"/>
  <c r="E110" i="14" l="1"/>
  <c r="F123" i="13"/>
  <c r="G123" i="13" s="1"/>
  <c r="H123" i="13" s="1"/>
  <c r="E123" i="13" s="1"/>
  <c r="I123" i="13"/>
  <c r="G120" i="12"/>
  <c r="D120" i="12"/>
  <c r="E120" i="12" s="1"/>
  <c r="D111" i="14" s="1"/>
  <c r="E122" i="1"/>
  <c r="D122" i="1" s="1"/>
  <c r="C113" i="14" s="1"/>
  <c r="F122" i="1"/>
  <c r="B125" i="13"/>
  <c r="C124" i="13"/>
  <c r="D124" i="13" s="1"/>
  <c r="F120" i="12"/>
  <c r="B122" i="12"/>
  <c r="C121" i="12"/>
  <c r="B124" i="1"/>
  <c r="B115" i="14" s="1"/>
  <c r="C123" i="1"/>
  <c r="F124" i="13" l="1"/>
  <c r="G124" i="13" s="1"/>
  <c r="H124" i="13" s="1"/>
  <c r="E124" i="13" s="1"/>
  <c r="I124" i="13"/>
  <c r="E111" i="14"/>
  <c r="G121" i="12"/>
  <c r="D121" i="12"/>
  <c r="E123" i="1"/>
  <c r="D123" i="1" s="1"/>
  <c r="C114" i="14" s="1"/>
  <c r="F123" i="1"/>
  <c r="C125" i="13"/>
  <c r="D125" i="13" s="1"/>
  <c r="B126" i="13"/>
  <c r="F121" i="12"/>
  <c r="E121" i="12"/>
  <c r="D112" i="14" s="1"/>
  <c r="E112" i="14" s="1"/>
  <c r="B123" i="12"/>
  <c r="C122" i="12"/>
  <c r="B125" i="1"/>
  <c r="B116" i="14" s="1"/>
  <c r="C124" i="1"/>
  <c r="F125" i="13" l="1"/>
  <c r="G125" i="13" s="1"/>
  <c r="H125" i="13" s="1"/>
  <c r="E125" i="13" s="1"/>
  <c r="I125" i="13"/>
  <c r="G122" i="12"/>
  <c r="D122" i="12"/>
  <c r="E122" i="12" s="1"/>
  <c r="D113" i="14" s="1"/>
  <c r="E124" i="1"/>
  <c r="D124" i="1" s="1"/>
  <c r="C115" i="14" s="1"/>
  <c r="F124" i="1"/>
  <c r="B127" i="13"/>
  <c r="C126" i="13"/>
  <c r="D126" i="13" s="1"/>
  <c r="F122" i="12"/>
  <c r="C123" i="12"/>
  <c r="B124" i="12"/>
  <c r="B126" i="1"/>
  <c r="B117" i="14" s="1"/>
  <c r="C125" i="1"/>
  <c r="E113" i="14" l="1"/>
  <c r="F126" i="13"/>
  <c r="G126" i="13" s="1"/>
  <c r="H126" i="13" s="1"/>
  <c r="E126" i="13" s="1"/>
  <c r="I126" i="13"/>
  <c r="G123" i="12"/>
  <c r="D123" i="12"/>
  <c r="E123" i="12" s="1"/>
  <c r="D114" i="14" s="1"/>
  <c r="E125" i="1"/>
  <c r="D125" i="1" s="1"/>
  <c r="C116" i="14" s="1"/>
  <c r="F125" i="1"/>
  <c r="C127" i="13"/>
  <c r="D127" i="13" s="1"/>
  <c r="B128" i="13"/>
  <c r="F123" i="12"/>
  <c r="B125" i="12"/>
  <c r="C124" i="12"/>
  <c r="C126" i="1"/>
  <c r="B127" i="1"/>
  <c r="B118" i="14" s="1"/>
  <c r="E114" i="14" l="1"/>
  <c r="F127" i="13"/>
  <c r="G127" i="13" s="1"/>
  <c r="H127" i="13" s="1"/>
  <c r="E127" i="13" s="1"/>
  <c r="I127" i="13"/>
  <c r="G124" i="12"/>
  <c r="D124" i="12"/>
  <c r="E124" i="12" s="1"/>
  <c r="D115" i="14" s="1"/>
  <c r="E115" i="14" s="1"/>
  <c r="E126" i="1"/>
  <c r="D126" i="1" s="1"/>
  <c r="C117" i="14" s="1"/>
  <c r="F126" i="1"/>
  <c r="B129" i="13"/>
  <c r="C128" i="13"/>
  <c r="D128" i="13" s="1"/>
  <c r="F124" i="12"/>
  <c r="B126" i="12"/>
  <c r="C125" i="12"/>
  <c r="B128" i="1"/>
  <c r="B119" i="14" s="1"/>
  <c r="C127" i="1"/>
  <c r="F128" i="13" l="1"/>
  <c r="G128" i="13" s="1"/>
  <c r="H128" i="13" s="1"/>
  <c r="E128" i="13" s="1"/>
  <c r="I128" i="13"/>
  <c r="G125" i="12"/>
  <c r="D125" i="12"/>
  <c r="E125" i="12" s="1"/>
  <c r="D116" i="14" s="1"/>
  <c r="E116" i="14" s="1"/>
  <c r="E127" i="1"/>
  <c r="D127" i="1" s="1"/>
  <c r="C118" i="14" s="1"/>
  <c r="F127" i="1"/>
  <c r="B130" i="13"/>
  <c r="C129" i="13"/>
  <c r="D129" i="13" s="1"/>
  <c r="F125" i="12"/>
  <c r="B127" i="12"/>
  <c r="C126" i="12"/>
  <c r="C128" i="1"/>
  <c r="B129" i="1"/>
  <c r="B120" i="14" s="1"/>
  <c r="F129" i="13" l="1"/>
  <c r="G129" i="13" s="1"/>
  <c r="H129" i="13" s="1"/>
  <c r="E129" i="13" s="1"/>
  <c r="I129" i="13"/>
  <c r="G126" i="12"/>
  <c r="D126" i="12"/>
  <c r="E126" i="12" s="1"/>
  <c r="D117" i="14" s="1"/>
  <c r="E117" i="14" s="1"/>
  <c r="E128" i="1"/>
  <c r="D128" i="1" s="1"/>
  <c r="C119" i="14" s="1"/>
  <c r="F128" i="1"/>
  <c r="C130" i="13"/>
  <c r="D130" i="13" s="1"/>
  <c r="B131" i="13"/>
  <c r="F126" i="12"/>
  <c r="B128" i="12"/>
  <c r="C127" i="12"/>
  <c r="B130" i="1"/>
  <c r="B121" i="14" s="1"/>
  <c r="C129" i="1"/>
  <c r="F130" i="13" l="1"/>
  <c r="G130" i="13" s="1"/>
  <c r="H130" i="13" s="1"/>
  <c r="E130" i="13" s="1"/>
  <c r="I130" i="13"/>
  <c r="G127" i="12"/>
  <c r="D127" i="12"/>
  <c r="E127" i="12" s="1"/>
  <c r="D118" i="14" s="1"/>
  <c r="E129" i="1"/>
  <c r="D129" i="1" s="1"/>
  <c r="C120" i="14" s="1"/>
  <c r="F129" i="1"/>
  <c r="C131" i="13"/>
  <c r="D131" i="13" s="1"/>
  <c r="B132" i="13"/>
  <c r="F127" i="12"/>
  <c r="B129" i="12"/>
  <c r="C128" i="12"/>
  <c r="C130" i="1"/>
  <c r="B131" i="1"/>
  <c r="B122" i="14" s="1"/>
  <c r="E118" i="14" l="1"/>
  <c r="F131" i="13"/>
  <c r="G131" i="13" s="1"/>
  <c r="H131" i="13" s="1"/>
  <c r="E131" i="13" s="1"/>
  <c r="I131" i="13"/>
  <c r="G128" i="12"/>
  <c r="D128" i="12"/>
  <c r="E128" i="12" s="1"/>
  <c r="D119" i="14" s="1"/>
  <c r="E130" i="1"/>
  <c r="D130" i="1" s="1"/>
  <c r="C121" i="14" s="1"/>
  <c r="F130" i="1"/>
  <c r="B133" i="13"/>
  <c r="C132" i="13"/>
  <c r="D132" i="13" s="1"/>
  <c r="F128" i="12"/>
  <c r="B130" i="12"/>
  <c r="C129" i="12"/>
  <c r="B132" i="1"/>
  <c r="B123" i="14" s="1"/>
  <c r="C131" i="1"/>
  <c r="E119" i="14" l="1"/>
  <c r="F132" i="13"/>
  <c r="G132" i="13" s="1"/>
  <c r="H132" i="13" s="1"/>
  <c r="E132" i="13" s="1"/>
  <c r="I132" i="13"/>
  <c r="G129" i="12"/>
  <c r="D129" i="12"/>
  <c r="E129" i="12" s="1"/>
  <c r="D120" i="14" s="1"/>
  <c r="E131" i="1"/>
  <c r="D131" i="1" s="1"/>
  <c r="C122" i="14" s="1"/>
  <c r="F131" i="1"/>
  <c r="C133" i="13"/>
  <c r="D133" i="13" s="1"/>
  <c r="B134" i="13"/>
  <c r="F129" i="12"/>
  <c r="C130" i="12"/>
  <c r="B131" i="12"/>
  <c r="B133" i="1"/>
  <c r="B124" i="14" s="1"/>
  <c r="C132" i="1"/>
  <c r="E120" i="14" l="1"/>
  <c r="F133" i="13"/>
  <c r="G133" i="13" s="1"/>
  <c r="H133" i="13" s="1"/>
  <c r="E133" i="13" s="1"/>
  <c r="I133" i="13"/>
  <c r="G130" i="12"/>
  <c r="D130" i="12"/>
  <c r="E132" i="1"/>
  <c r="D132" i="1" s="1"/>
  <c r="C123" i="14" s="1"/>
  <c r="F132" i="1"/>
  <c r="B135" i="13"/>
  <c r="C134" i="13"/>
  <c r="D134" i="13" s="1"/>
  <c r="F130" i="12"/>
  <c r="E130" i="12"/>
  <c r="D121" i="14" s="1"/>
  <c r="E121" i="14" s="1"/>
  <c r="B132" i="12"/>
  <c r="C131" i="12"/>
  <c r="C133" i="1"/>
  <c r="B134" i="1"/>
  <c r="B125" i="14" s="1"/>
  <c r="F134" i="13" l="1"/>
  <c r="G134" i="13" s="1"/>
  <c r="H134" i="13" s="1"/>
  <c r="E134" i="13" s="1"/>
  <c r="I134" i="13"/>
  <c r="G131" i="12"/>
  <c r="D131" i="12"/>
  <c r="E131" i="12" s="1"/>
  <c r="D122" i="14" s="1"/>
  <c r="E122" i="14" s="1"/>
  <c r="E133" i="1"/>
  <c r="D133" i="1" s="1"/>
  <c r="C124" i="14" s="1"/>
  <c r="F133" i="1"/>
  <c r="B136" i="13"/>
  <c r="C135" i="13"/>
  <c r="D135" i="13" s="1"/>
  <c r="F131" i="12"/>
  <c r="C132" i="12"/>
  <c r="B133" i="12"/>
  <c r="B135" i="1"/>
  <c r="B126" i="14" s="1"/>
  <c r="C134" i="1"/>
  <c r="F135" i="13" l="1"/>
  <c r="G135" i="13" s="1"/>
  <c r="H135" i="13" s="1"/>
  <c r="E135" i="13" s="1"/>
  <c r="I135" i="13"/>
  <c r="G132" i="12"/>
  <c r="D132" i="12"/>
  <c r="E132" i="12" s="1"/>
  <c r="D123" i="14" s="1"/>
  <c r="E123" i="14" s="1"/>
  <c r="E134" i="1"/>
  <c r="D134" i="1" s="1"/>
  <c r="C125" i="14" s="1"/>
  <c r="F134" i="1"/>
  <c r="C136" i="13"/>
  <c r="D136" i="13" s="1"/>
  <c r="B137" i="13"/>
  <c r="F132" i="12"/>
  <c r="B134" i="12"/>
  <c r="C133" i="12"/>
  <c r="C135" i="1"/>
  <c r="B136" i="1"/>
  <c r="B127" i="14" s="1"/>
  <c r="F136" i="13" l="1"/>
  <c r="G136" i="13" s="1"/>
  <c r="H136" i="13" s="1"/>
  <c r="E136" i="13" s="1"/>
  <c r="I136" i="13"/>
  <c r="G133" i="12"/>
  <c r="D133" i="12"/>
  <c r="E133" i="12" s="1"/>
  <c r="D124" i="14" s="1"/>
  <c r="E135" i="1"/>
  <c r="D135" i="1" s="1"/>
  <c r="C126" i="14" s="1"/>
  <c r="F135" i="1"/>
  <c r="C137" i="13"/>
  <c r="D137" i="13" s="1"/>
  <c r="B138" i="13"/>
  <c r="F133" i="12"/>
  <c r="B135" i="12"/>
  <c r="C134" i="12"/>
  <c r="B137" i="1"/>
  <c r="B128" i="14" s="1"/>
  <c r="C136" i="1"/>
  <c r="E124" i="14" l="1"/>
  <c r="F137" i="13"/>
  <c r="G137" i="13" s="1"/>
  <c r="H137" i="13" s="1"/>
  <c r="E137" i="13" s="1"/>
  <c r="I137" i="13"/>
  <c r="G134" i="12"/>
  <c r="D134" i="12"/>
  <c r="E134" i="12" s="1"/>
  <c r="D125" i="14" s="1"/>
  <c r="E136" i="1"/>
  <c r="D136" i="1" s="1"/>
  <c r="C127" i="14" s="1"/>
  <c r="F136" i="1"/>
  <c r="B139" i="13"/>
  <c r="C138" i="13"/>
  <c r="D138" i="13" s="1"/>
  <c r="F134" i="12"/>
  <c r="B136" i="12"/>
  <c r="C135" i="12"/>
  <c r="B138" i="1"/>
  <c r="B129" i="14" s="1"/>
  <c r="C137" i="1"/>
  <c r="E125" i="14" l="1"/>
  <c r="F138" i="13"/>
  <c r="G138" i="13" s="1"/>
  <c r="H138" i="13" s="1"/>
  <c r="E138" i="13" s="1"/>
  <c r="I138" i="13"/>
  <c r="G135" i="12"/>
  <c r="D135" i="12"/>
  <c r="E135" i="12" s="1"/>
  <c r="D126" i="14" s="1"/>
  <c r="E137" i="1"/>
  <c r="D137" i="1" s="1"/>
  <c r="C128" i="14" s="1"/>
  <c r="F137" i="1"/>
  <c r="C139" i="13"/>
  <c r="D139" i="13" s="1"/>
  <c r="B140" i="13"/>
  <c r="F135" i="12"/>
  <c r="C136" i="12"/>
  <c r="B137" i="12"/>
  <c r="B139" i="1"/>
  <c r="B130" i="14" s="1"/>
  <c r="C138" i="1"/>
  <c r="E126" i="14" l="1"/>
  <c r="F139" i="13"/>
  <c r="G139" i="13" s="1"/>
  <c r="H139" i="13" s="1"/>
  <c r="E139" i="13" s="1"/>
  <c r="I139" i="13"/>
  <c r="G136" i="12"/>
  <c r="D136" i="12"/>
  <c r="E136" i="12" s="1"/>
  <c r="D127" i="14" s="1"/>
  <c r="E138" i="1"/>
  <c r="D138" i="1" s="1"/>
  <c r="C129" i="14" s="1"/>
  <c r="F138" i="1"/>
  <c r="B141" i="13"/>
  <c r="C140" i="13"/>
  <c r="D140" i="13" s="1"/>
  <c r="F136" i="12"/>
  <c r="B138" i="12"/>
  <c r="C137" i="12"/>
  <c r="C139" i="1"/>
  <c r="B140" i="1"/>
  <c r="B131" i="14" s="1"/>
  <c r="E127" i="14" l="1"/>
  <c r="F140" i="13"/>
  <c r="G140" i="13" s="1"/>
  <c r="H140" i="13" s="1"/>
  <c r="E140" i="13" s="1"/>
  <c r="I140" i="13"/>
  <c r="G137" i="12"/>
  <c r="D137" i="12"/>
  <c r="E137" i="12" s="1"/>
  <c r="D128" i="14" s="1"/>
  <c r="E139" i="1"/>
  <c r="D139" i="1" s="1"/>
  <c r="C130" i="14" s="1"/>
  <c r="F139" i="1"/>
  <c r="C141" i="13"/>
  <c r="D141" i="13" s="1"/>
  <c r="B142" i="13"/>
  <c r="F137" i="12"/>
  <c r="B139" i="12"/>
  <c r="C138" i="12"/>
  <c r="C140" i="1"/>
  <c r="B141" i="1"/>
  <c r="B132" i="14" s="1"/>
  <c r="E128" i="14" l="1"/>
  <c r="F141" i="13"/>
  <c r="G141" i="13" s="1"/>
  <c r="H141" i="13" s="1"/>
  <c r="E141" i="13" s="1"/>
  <c r="I141" i="13"/>
  <c r="G138" i="12"/>
  <c r="D138" i="12"/>
  <c r="E140" i="1"/>
  <c r="D140" i="1" s="1"/>
  <c r="C131" i="14" s="1"/>
  <c r="F140" i="1"/>
  <c r="C142" i="13"/>
  <c r="D142" i="13" s="1"/>
  <c r="B143" i="13"/>
  <c r="F138" i="12"/>
  <c r="E138" i="12"/>
  <c r="D129" i="14" s="1"/>
  <c r="E129" i="14" s="1"/>
  <c r="C139" i="12"/>
  <c r="B140" i="12"/>
  <c r="B142" i="1"/>
  <c r="B133" i="14" s="1"/>
  <c r="C141" i="1"/>
  <c r="F142" i="13" l="1"/>
  <c r="G142" i="13" s="1"/>
  <c r="H142" i="13" s="1"/>
  <c r="E142" i="13" s="1"/>
  <c r="I142" i="13"/>
  <c r="G139" i="12"/>
  <c r="D139" i="12"/>
  <c r="E139" i="12" s="1"/>
  <c r="D130" i="14" s="1"/>
  <c r="E130" i="14" s="1"/>
  <c r="E141" i="1"/>
  <c r="D141" i="1" s="1"/>
  <c r="C132" i="14" s="1"/>
  <c r="F141" i="1"/>
  <c r="B144" i="13"/>
  <c r="C143" i="13"/>
  <c r="D143" i="13" s="1"/>
  <c r="F139" i="12"/>
  <c r="C140" i="12"/>
  <c r="B141" i="12"/>
  <c r="B143" i="1"/>
  <c r="B134" i="14" s="1"/>
  <c r="C142" i="1"/>
  <c r="F143" i="13" l="1"/>
  <c r="G143" i="13" s="1"/>
  <c r="H143" i="13" s="1"/>
  <c r="E143" i="13" s="1"/>
  <c r="I143" i="13"/>
  <c r="G140" i="12"/>
  <c r="D140" i="12"/>
  <c r="E140" i="12" s="1"/>
  <c r="D131" i="14" s="1"/>
  <c r="E131" i="14" s="1"/>
  <c r="E142" i="1"/>
  <c r="D142" i="1" s="1"/>
  <c r="C133" i="14" s="1"/>
  <c r="F142" i="1"/>
  <c r="B145" i="13"/>
  <c r="C144" i="13"/>
  <c r="D144" i="13" s="1"/>
  <c r="F140" i="12"/>
  <c r="B142" i="12"/>
  <c r="C141" i="12"/>
  <c r="C143" i="1"/>
  <c r="B144" i="1"/>
  <c r="B135" i="14" s="1"/>
  <c r="F144" i="13" l="1"/>
  <c r="G144" i="13" s="1"/>
  <c r="H144" i="13" s="1"/>
  <c r="E144" i="13" s="1"/>
  <c r="I144" i="13"/>
  <c r="G141" i="12"/>
  <c r="D141" i="12"/>
  <c r="E141" i="12" s="1"/>
  <c r="D132" i="14" s="1"/>
  <c r="E143" i="1"/>
  <c r="D143" i="1" s="1"/>
  <c r="C134" i="14" s="1"/>
  <c r="F143" i="1"/>
  <c r="B146" i="13"/>
  <c r="C145" i="13"/>
  <c r="D145" i="13" s="1"/>
  <c r="F141" i="12"/>
  <c r="B143" i="12"/>
  <c r="C142" i="12"/>
  <c r="B145" i="1"/>
  <c r="B136" i="14" s="1"/>
  <c r="C144" i="1"/>
  <c r="E132" i="14" l="1"/>
  <c r="F145" i="13"/>
  <c r="G145" i="13" s="1"/>
  <c r="H145" i="13" s="1"/>
  <c r="E145" i="13" s="1"/>
  <c r="I145" i="13"/>
  <c r="G142" i="12"/>
  <c r="D142" i="12"/>
  <c r="E142" i="12" s="1"/>
  <c r="D133" i="14" s="1"/>
  <c r="E144" i="1"/>
  <c r="D144" i="1" s="1"/>
  <c r="C135" i="14" s="1"/>
  <c r="F144" i="1"/>
  <c r="B147" i="13"/>
  <c r="C146" i="13"/>
  <c r="D146" i="13" s="1"/>
  <c r="F142" i="12"/>
  <c r="B144" i="12"/>
  <c r="C143" i="12"/>
  <c r="B146" i="1"/>
  <c r="B137" i="14" s="1"/>
  <c r="C145" i="1"/>
  <c r="E133" i="14" l="1"/>
  <c r="F146" i="13"/>
  <c r="G146" i="13" s="1"/>
  <c r="H146" i="13" s="1"/>
  <c r="E146" i="13" s="1"/>
  <c r="I146" i="13"/>
  <c r="G143" i="12"/>
  <c r="D143" i="12"/>
  <c r="E143" i="12" s="1"/>
  <c r="D134" i="14" s="1"/>
  <c r="E134" i="14" s="1"/>
  <c r="E145" i="1"/>
  <c r="D145" i="1" s="1"/>
  <c r="C136" i="14" s="1"/>
  <c r="F145" i="1"/>
  <c r="B148" i="13"/>
  <c r="C147" i="13"/>
  <c r="D147" i="13" s="1"/>
  <c r="F143" i="12"/>
  <c r="B145" i="12"/>
  <c r="C144" i="12"/>
  <c r="B147" i="1"/>
  <c r="B138" i="14" s="1"/>
  <c r="C146" i="1"/>
  <c r="F147" i="13" l="1"/>
  <c r="G147" i="13" s="1"/>
  <c r="H147" i="13" s="1"/>
  <c r="E147" i="13" s="1"/>
  <c r="I147" i="13"/>
  <c r="G144" i="12"/>
  <c r="D144" i="12"/>
  <c r="E144" i="12" s="1"/>
  <c r="D135" i="14" s="1"/>
  <c r="E135" i="14" s="1"/>
  <c r="E146" i="1"/>
  <c r="D146" i="1" s="1"/>
  <c r="C137" i="14" s="1"/>
  <c r="F146" i="1"/>
  <c r="B149" i="13"/>
  <c r="C148" i="13"/>
  <c r="D148" i="13" s="1"/>
  <c r="F144" i="12"/>
  <c r="B146" i="12"/>
  <c r="C145" i="12"/>
  <c r="C147" i="1"/>
  <c r="B148" i="1"/>
  <c r="B139" i="14" s="1"/>
  <c r="F148" i="13" l="1"/>
  <c r="G148" i="13" s="1"/>
  <c r="H148" i="13" s="1"/>
  <c r="E148" i="13" s="1"/>
  <c r="I148" i="13"/>
  <c r="G145" i="12"/>
  <c r="D145" i="12"/>
  <c r="E145" i="12" s="1"/>
  <c r="D136" i="14" s="1"/>
  <c r="E136" i="14" s="1"/>
  <c r="E147" i="1"/>
  <c r="D147" i="1" s="1"/>
  <c r="C138" i="14" s="1"/>
  <c r="F147" i="1"/>
  <c r="C149" i="13"/>
  <c r="D149" i="13" s="1"/>
  <c r="B150" i="13"/>
  <c r="F145" i="12"/>
  <c r="B147" i="12"/>
  <c r="C146" i="12"/>
  <c r="C148" i="1"/>
  <c r="B149" i="1"/>
  <c r="B140" i="14" s="1"/>
  <c r="F149" i="13" l="1"/>
  <c r="G149" i="13" s="1"/>
  <c r="H149" i="13" s="1"/>
  <c r="E149" i="13" s="1"/>
  <c r="I149" i="13"/>
  <c r="G146" i="12"/>
  <c r="D146" i="12"/>
  <c r="E146" i="12" s="1"/>
  <c r="D137" i="14" s="1"/>
  <c r="E148" i="1"/>
  <c r="D148" i="1" s="1"/>
  <c r="C139" i="14" s="1"/>
  <c r="F148" i="1"/>
  <c r="B151" i="13"/>
  <c r="C150" i="13"/>
  <c r="D150" i="13" s="1"/>
  <c r="F146" i="12"/>
  <c r="B148" i="12"/>
  <c r="C147" i="12"/>
  <c r="C149" i="1"/>
  <c r="B150" i="1"/>
  <c r="B141" i="14" s="1"/>
  <c r="E137" i="14" l="1"/>
  <c r="F150" i="13"/>
  <c r="G150" i="13" s="1"/>
  <c r="H150" i="13" s="1"/>
  <c r="E150" i="13" s="1"/>
  <c r="I150" i="13"/>
  <c r="G147" i="12"/>
  <c r="D147" i="12"/>
  <c r="E147" i="12" s="1"/>
  <c r="D138" i="14" s="1"/>
  <c r="E149" i="1"/>
  <c r="D149" i="1" s="1"/>
  <c r="C140" i="14" s="1"/>
  <c r="F149" i="1"/>
  <c r="B152" i="13"/>
  <c r="C151" i="13"/>
  <c r="D151" i="13" s="1"/>
  <c r="F147" i="12"/>
  <c r="B149" i="12"/>
  <c r="C148" i="12"/>
  <c r="B151" i="1"/>
  <c r="B142" i="14" s="1"/>
  <c r="C150" i="1"/>
  <c r="E138" i="14" l="1"/>
  <c r="F151" i="13"/>
  <c r="G151" i="13" s="1"/>
  <c r="H151" i="13" s="1"/>
  <c r="E151" i="13" s="1"/>
  <c r="I151" i="13"/>
  <c r="G148" i="12"/>
  <c r="D148" i="12"/>
  <c r="E148" i="12" s="1"/>
  <c r="D139" i="14" s="1"/>
  <c r="E150" i="1"/>
  <c r="D150" i="1" s="1"/>
  <c r="C141" i="14" s="1"/>
  <c r="F150" i="1"/>
  <c r="C152" i="13"/>
  <c r="D152" i="13" s="1"/>
  <c r="B153" i="13"/>
  <c r="F148" i="12"/>
  <c r="C149" i="12"/>
  <c r="B150" i="12"/>
  <c r="C151" i="1"/>
  <c r="B152" i="1"/>
  <c r="B143" i="14" s="1"/>
  <c r="E139" i="14" l="1"/>
  <c r="F152" i="13"/>
  <c r="G152" i="13" s="1"/>
  <c r="H152" i="13" s="1"/>
  <c r="E152" i="13" s="1"/>
  <c r="I152" i="13"/>
  <c r="G149" i="12"/>
  <c r="D149" i="12"/>
  <c r="E149" i="12" s="1"/>
  <c r="D140" i="14" s="1"/>
  <c r="E151" i="1"/>
  <c r="D151" i="1" s="1"/>
  <c r="C142" i="14" s="1"/>
  <c r="F151" i="1"/>
  <c r="C153" i="13"/>
  <c r="D153" i="13" s="1"/>
  <c r="B154" i="13"/>
  <c r="F149" i="12"/>
  <c r="B151" i="12"/>
  <c r="C150" i="12"/>
  <c r="B153" i="1"/>
  <c r="B144" i="14" s="1"/>
  <c r="C152" i="1"/>
  <c r="E140" i="14" l="1"/>
  <c r="F153" i="13"/>
  <c r="G153" i="13" s="1"/>
  <c r="H153" i="13" s="1"/>
  <c r="E153" i="13" s="1"/>
  <c r="I153" i="13"/>
  <c r="G150" i="12"/>
  <c r="D150" i="12"/>
  <c r="E150" i="12" s="1"/>
  <c r="D141" i="14" s="1"/>
  <c r="E152" i="1"/>
  <c r="D152" i="1" s="1"/>
  <c r="C143" i="14" s="1"/>
  <c r="F152" i="1"/>
  <c r="C154" i="13"/>
  <c r="D154" i="13" s="1"/>
  <c r="B155" i="13"/>
  <c r="F150" i="12"/>
  <c r="B152" i="12"/>
  <c r="C151" i="12"/>
  <c r="C153" i="1"/>
  <c r="B154" i="1"/>
  <c r="B145" i="14" s="1"/>
  <c r="E141" i="14" l="1"/>
  <c r="F154" i="13"/>
  <c r="G154" i="13" s="1"/>
  <c r="H154" i="13" s="1"/>
  <c r="E154" i="13" s="1"/>
  <c r="I154" i="13"/>
  <c r="G151" i="12"/>
  <c r="D151" i="12"/>
  <c r="E151" i="12" s="1"/>
  <c r="D142" i="14" s="1"/>
  <c r="E153" i="1"/>
  <c r="D153" i="1" s="1"/>
  <c r="C144" i="14" s="1"/>
  <c r="F153" i="1"/>
  <c r="C155" i="13"/>
  <c r="D155" i="13" s="1"/>
  <c r="B156" i="13"/>
  <c r="F151" i="12"/>
  <c r="B153" i="12"/>
  <c r="C152" i="12"/>
  <c r="B155" i="1"/>
  <c r="B146" i="14" s="1"/>
  <c r="C154" i="1"/>
  <c r="E142" i="14" l="1"/>
  <c r="F155" i="13"/>
  <c r="G155" i="13" s="1"/>
  <c r="H155" i="13" s="1"/>
  <c r="E155" i="13" s="1"/>
  <c r="I155" i="13"/>
  <c r="G152" i="12"/>
  <c r="D152" i="12"/>
  <c r="E152" i="12" s="1"/>
  <c r="D143" i="14" s="1"/>
  <c r="E143" i="14" s="1"/>
  <c r="E154" i="1"/>
  <c r="D154" i="1" s="1"/>
  <c r="C145" i="14" s="1"/>
  <c r="F154" i="1"/>
  <c r="B157" i="13"/>
  <c r="C156" i="13"/>
  <c r="D156" i="13" s="1"/>
  <c r="F152" i="12"/>
  <c r="C153" i="12"/>
  <c r="B154" i="12"/>
  <c r="C155" i="1"/>
  <c r="B156" i="1"/>
  <c r="B147" i="14" s="1"/>
  <c r="F156" i="13" l="1"/>
  <c r="G156" i="13" s="1"/>
  <c r="H156" i="13" s="1"/>
  <c r="E156" i="13" s="1"/>
  <c r="I156" i="13"/>
  <c r="G153" i="12"/>
  <c r="D153" i="12"/>
  <c r="E153" i="12" s="1"/>
  <c r="D144" i="14" s="1"/>
  <c r="E144" i="14" s="1"/>
  <c r="E155" i="1"/>
  <c r="D155" i="1" s="1"/>
  <c r="C146" i="14" s="1"/>
  <c r="F155" i="1"/>
  <c r="C157" i="13"/>
  <c r="D157" i="13" s="1"/>
  <c r="B158" i="13"/>
  <c r="F153" i="12"/>
  <c r="B155" i="12"/>
  <c r="C154" i="12"/>
  <c r="B157" i="1"/>
  <c r="B148" i="14" s="1"/>
  <c r="C156" i="1"/>
  <c r="F157" i="13" l="1"/>
  <c r="G157" i="13" s="1"/>
  <c r="H157" i="13" s="1"/>
  <c r="E157" i="13" s="1"/>
  <c r="I157" i="13"/>
  <c r="G154" i="12"/>
  <c r="D154" i="12"/>
  <c r="E154" i="12" s="1"/>
  <c r="D145" i="14" s="1"/>
  <c r="E145" i="14" s="1"/>
  <c r="E156" i="1"/>
  <c r="D156" i="1" s="1"/>
  <c r="C147" i="14" s="1"/>
  <c r="F156" i="1"/>
  <c r="B159" i="13"/>
  <c r="C158" i="13"/>
  <c r="D158" i="13" s="1"/>
  <c r="F154" i="12"/>
  <c r="B156" i="12"/>
  <c r="C155" i="12"/>
  <c r="B158" i="1"/>
  <c r="B149" i="14" s="1"/>
  <c r="C157" i="1"/>
  <c r="F158" i="13" l="1"/>
  <c r="G158" i="13" s="1"/>
  <c r="H158" i="13" s="1"/>
  <c r="E158" i="13" s="1"/>
  <c r="I158" i="13"/>
  <c r="G155" i="12"/>
  <c r="D155" i="12"/>
  <c r="E155" i="12" s="1"/>
  <c r="D146" i="14" s="1"/>
  <c r="E146" i="14" s="1"/>
  <c r="E157" i="1"/>
  <c r="D157" i="1" s="1"/>
  <c r="C148" i="14" s="1"/>
  <c r="F157" i="1"/>
  <c r="C159" i="13"/>
  <c r="D159" i="13" s="1"/>
  <c r="B160" i="13"/>
  <c r="F155" i="12"/>
  <c r="B157" i="12"/>
  <c r="C156" i="12"/>
  <c r="C158" i="1"/>
  <c r="B159" i="1"/>
  <c r="B150" i="14" s="1"/>
  <c r="F159" i="13" l="1"/>
  <c r="G159" i="13" s="1"/>
  <c r="H159" i="13" s="1"/>
  <c r="E159" i="13" s="1"/>
  <c r="I159" i="13"/>
  <c r="G156" i="12"/>
  <c r="D156" i="12"/>
  <c r="E156" i="12" s="1"/>
  <c r="D147" i="14" s="1"/>
  <c r="E158" i="1"/>
  <c r="D158" i="1" s="1"/>
  <c r="C149" i="14" s="1"/>
  <c r="F158" i="1"/>
  <c r="B161" i="13"/>
  <c r="C160" i="13"/>
  <c r="D160" i="13" s="1"/>
  <c r="F156" i="12"/>
  <c r="C157" i="12"/>
  <c r="B158" i="12"/>
  <c r="C159" i="1"/>
  <c r="B160" i="1"/>
  <c r="B151" i="14" s="1"/>
  <c r="E147" i="14" l="1"/>
  <c r="F160" i="13"/>
  <c r="G160" i="13" s="1"/>
  <c r="H160" i="13" s="1"/>
  <c r="E160" i="13" s="1"/>
  <c r="I160" i="13"/>
  <c r="G157" i="12"/>
  <c r="D157" i="12"/>
  <c r="E157" i="12" s="1"/>
  <c r="D148" i="14" s="1"/>
  <c r="E159" i="1"/>
  <c r="D159" i="1" s="1"/>
  <c r="C150" i="14" s="1"/>
  <c r="F159" i="1"/>
  <c r="B162" i="13"/>
  <c r="C161" i="13"/>
  <c r="D161" i="13" s="1"/>
  <c r="F157" i="12"/>
  <c r="B159" i="12"/>
  <c r="C158" i="12"/>
  <c r="B161" i="1"/>
  <c r="B152" i="14" s="1"/>
  <c r="C160" i="1"/>
  <c r="E148" i="14" l="1"/>
  <c r="F161" i="13"/>
  <c r="G161" i="13" s="1"/>
  <c r="H161" i="13" s="1"/>
  <c r="E161" i="13" s="1"/>
  <c r="I161" i="13"/>
  <c r="G158" i="12"/>
  <c r="D158" i="12"/>
  <c r="E158" i="12" s="1"/>
  <c r="D149" i="14" s="1"/>
  <c r="E160" i="1"/>
  <c r="D160" i="1" s="1"/>
  <c r="C151" i="14" s="1"/>
  <c r="F160" i="1"/>
  <c r="B163" i="13"/>
  <c r="C162" i="13"/>
  <c r="D162" i="13" s="1"/>
  <c r="F158" i="12"/>
  <c r="B160" i="12"/>
  <c r="C159" i="12"/>
  <c r="B162" i="1"/>
  <c r="B153" i="14" s="1"/>
  <c r="C161" i="1"/>
  <c r="E149" i="14" l="1"/>
  <c r="F162" i="13"/>
  <c r="G162" i="13" s="1"/>
  <c r="H162" i="13" s="1"/>
  <c r="E162" i="13" s="1"/>
  <c r="I162" i="13"/>
  <c r="G159" i="12"/>
  <c r="D159" i="12"/>
  <c r="E159" i="12" s="1"/>
  <c r="D150" i="14" s="1"/>
  <c r="E161" i="1"/>
  <c r="D161" i="1" s="1"/>
  <c r="C152" i="14" s="1"/>
  <c r="F161" i="1"/>
  <c r="B164" i="13"/>
  <c r="C163" i="13"/>
  <c r="D163" i="13" s="1"/>
  <c r="F159" i="12"/>
  <c r="B161" i="12"/>
  <c r="C160" i="12"/>
  <c r="C162" i="1"/>
  <c r="B163" i="1"/>
  <c r="B154" i="14" s="1"/>
  <c r="E150" i="14" l="1"/>
  <c r="F163" i="13"/>
  <c r="G163" i="13" s="1"/>
  <c r="H163" i="13" s="1"/>
  <c r="E163" i="13" s="1"/>
  <c r="I163" i="13"/>
  <c r="G160" i="12"/>
  <c r="D160" i="12"/>
  <c r="E160" i="12" s="1"/>
  <c r="D151" i="14" s="1"/>
  <c r="E162" i="1"/>
  <c r="D162" i="1" s="1"/>
  <c r="C153" i="14" s="1"/>
  <c r="F162" i="1"/>
  <c r="B165" i="13"/>
  <c r="C164" i="13"/>
  <c r="D164" i="13" s="1"/>
  <c r="F160" i="12"/>
  <c r="B162" i="12"/>
  <c r="C161" i="12"/>
  <c r="C163" i="1"/>
  <c r="B164" i="1"/>
  <c r="B155" i="14" s="1"/>
  <c r="E151" i="14" l="1"/>
  <c r="F164" i="13"/>
  <c r="G164" i="13" s="1"/>
  <c r="H164" i="13" s="1"/>
  <c r="E164" i="13" s="1"/>
  <c r="I164" i="13"/>
  <c r="G161" i="12"/>
  <c r="D161" i="12"/>
  <c r="E161" i="12" s="1"/>
  <c r="D152" i="14" s="1"/>
  <c r="E163" i="1"/>
  <c r="D163" i="1" s="1"/>
  <c r="C154" i="14" s="1"/>
  <c r="F163" i="1"/>
  <c r="C165" i="13"/>
  <c r="D165" i="13" s="1"/>
  <c r="B166" i="13"/>
  <c r="F161" i="12"/>
  <c r="B163" i="12"/>
  <c r="C162" i="12"/>
  <c r="C164" i="1"/>
  <c r="B165" i="1"/>
  <c r="B156" i="14" s="1"/>
  <c r="E152" i="14" l="1"/>
  <c r="F165" i="13"/>
  <c r="G165" i="13" s="1"/>
  <c r="H165" i="13" s="1"/>
  <c r="E165" i="13" s="1"/>
  <c r="I165" i="13"/>
  <c r="G162" i="12"/>
  <c r="D162" i="12"/>
  <c r="E164" i="1"/>
  <c r="D164" i="1" s="1"/>
  <c r="C155" i="14" s="1"/>
  <c r="F164" i="1"/>
  <c r="B167" i="13"/>
  <c r="C166" i="13"/>
  <c r="D166" i="13" s="1"/>
  <c r="F162" i="12"/>
  <c r="E162" i="12"/>
  <c r="D153" i="14" s="1"/>
  <c r="B164" i="12"/>
  <c r="C163" i="12"/>
  <c r="B166" i="1"/>
  <c r="B157" i="14" s="1"/>
  <c r="C165" i="1"/>
  <c r="E153" i="14" l="1"/>
  <c r="F166" i="13"/>
  <c r="G166" i="13" s="1"/>
  <c r="H166" i="13" s="1"/>
  <c r="E166" i="13" s="1"/>
  <c r="I166" i="13"/>
  <c r="G163" i="12"/>
  <c r="D163" i="12"/>
  <c r="E163" i="12" s="1"/>
  <c r="D154" i="14" s="1"/>
  <c r="E165" i="1"/>
  <c r="D165" i="1" s="1"/>
  <c r="C156" i="14" s="1"/>
  <c r="F165" i="1"/>
  <c r="B168" i="13"/>
  <c r="C167" i="13"/>
  <c r="D167" i="13" s="1"/>
  <c r="F163" i="12"/>
  <c r="B165" i="12"/>
  <c r="C164" i="12"/>
  <c r="B167" i="1"/>
  <c r="B158" i="14" s="1"/>
  <c r="C166" i="1"/>
  <c r="E154" i="14" l="1"/>
  <c r="F167" i="13"/>
  <c r="G167" i="13" s="1"/>
  <c r="H167" i="13" s="1"/>
  <c r="E167" i="13" s="1"/>
  <c r="I167" i="13"/>
  <c r="G164" i="12"/>
  <c r="D164" i="12"/>
  <c r="E164" i="12" s="1"/>
  <c r="D155" i="14" s="1"/>
  <c r="E166" i="1"/>
  <c r="D166" i="1" s="1"/>
  <c r="C157" i="14" s="1"/>
  <c r="F166" i="1"/>
  <c r="C168" i="13"/>
  <c r="D168" i="13" s="1"/>
  <c r="B169" i="13"/>
  <c r="F164" i="12"/>
  <c r="B166" i="12"/>
  <c r="C165" i="12"/>
  <c r="C167" i="1"/>
  <c r="B168" i="1"/>
  <c r="B159" i="14" s="1"/>
  <c r="E155" i="14" l="1"/>
  <c r="F168" i="13"/>
  <c r="G168" i="13" s="1"/>
  <c r="H168" i="13" s="1"/>
  <c r="E168" i="13" s="1"/>
  <c r="I168" i="13"/>
  <c r="G165" i="12"/>
  <c r="D165" i="12"/>
  <c r="E165" i="12" s="1"/>
  <c r="D156" i="14" s="1"/>
  <c r="E167" i="1"/>
  <c r="D167" i="1" s="1"/>
  <c r="C158" i="14" s="1"/>
  <c r="F167" i="1"/>
  <c r="C169" i="13"/>
  <c r="D169" i="13" s="1"/>
  <c r="B170" i="13"/>
  <c r="F165" i="12"/>
  <c r="C166" i="12"/>
  <c r="B167" i="12"/>
  <c r="C168" i="1"/>
  <c r="B169" i="1"/>
  <c r="B160" i="14" s="1"/>
  <c r="E156" i="14" l="1"/>
  <c r="F169" i="13"/>
  <c r="G169" i="13" s="1"/>
  <c r="H169" i="13" s="1"/>
  <c r="E169" i="13" s="1"/>
  <c r="I169" i="13"/>
  <c r="G166" i="12"/>
  <c r="D166" i="12"/>
  <c r="E166" i="12" s="1"/>
  <c r="D157" i="14" s="1"/>
  <c r="E168" i="1"/>
  <c r="D168" i="1" s="1"/>
  <c r="C159" i="14" s="1"/>
  <c r="F168" i="1"/>
  <c r="B171" i="13"/>
  <c r="C170" i="13"/>
  <c r="D170" i="13" s="1"/>
  <c r="F166" i="12"/>
  <c r="B168" i="12"/>
  <c r="C167" i="12"/>
  <c r="B170" i="1"/>
  <c r="B161" i="14" s="1"/>
  <c r="C169" i="1"/>
  <c r="E157" i="14" l="1"/>
  <c r="F170" i="13"/>
  <c r="G170" i="13" s="1"/>
  <c r="H170" i="13" s="1"/>
  <c r="E170" i="13" s="1"/>
  <c r="I170" i="13"/>
  <c r="G167" i="12"/>
  <c r="D167" i="12"/>
  <c r="E167" i="12" s="1"/>
  <c r="D158" i="14" s="1"/>
  <c r="E169" i="1"/>
  <c r="D169" i="1" s="1"/>
  <c r="C160" i="14" s="1"/>
  <c r="F169" i="1"/>
  <c r="C171" i="13"/>
  <c r="D171" i="13" s="1"/>
  <c r="B172" i="13"/>
  <c r="F167" i="12"/>
  <c r="B169" i="12"/>
  <c r="C168" i="12"/>
  <c r="B171" i="1"/>
  <c r="B162" i="14" s="1"/>
  <c r="C170" i="1"/>
  <c r="E158" i="14" l="1"/>
  <c r="F171" i="13"/>
  <c r="G171" i="13" s="1"/>
  <c r="H171" i="13" s="1"/>
  <c r="E171" i="13" s="1"/>
  <c r="I171" i="13"/>
  <c r="G168" i="12"/>
  <c r="D168" i="12"/>
  <c r="E168" i="12" s="1"/>
  <c r="D159" i="14" s="1"/>
  <c r="E170" i="1"/>
  <c r="D170" i="1" s="1"/>
  <c r="C161" i="14" s="1"/>
  <c r="F170" i="1"/>
  <c r="C172" i="13"/>
  <c r="D172" i="13" s="1"/>
  <c r="B173" i="13"/>
  <c r="F168" i="12"/>
  <c r="B170" i="12"/>
  <c r="C169" i="12"/>
  <c r="C171" i="1"/>
  <c r="B172" i="1"/>
  <c r="B163" i="14" s="1"/>
  <c r="E159" i="14" l="1"/>
  <c r="F172" i="13"/>
  <c r="G172" i="13" s="1"/>
  <c r="H172" i="13" s="1"/>
  <c r="E172" i="13" s="1"/>
  <c r="I172" i="13"/>
  <c r="G169" i="12"/>
  <c r="D169" i="12"/>
  <c r="E169" i="12" s="1"/>
  <c r="D160" i="14" s="1"/>
  <c r="E171" i="1"/>
  <c r="D171" i="1" s="1"/>
  <c r="C162" i="14" s="1"/>
  <c r="F171" i="1"/>
  <c r="C173" i="13"/>
  <c r="D173" i="13" s="1"/>
  <c r="B174" i="13"/>
  <c r="F169" i="12"/>
  <c r="C170" i="12"/>
  <c r="B171" i="12"/>
  <c r="B173" i="1"/>
  <c r="B164" i="14" s="1"/>
  <c r="C172" i="1"/>
  <c r="E160" i="14" l="1"/>
  <c r="F173" i="13"/>
  <c r="G173" i="13" s="1"/>
  <c r="H173" i="13" s="1"/>
  <c r="E173" i="13" s="1"/>
  <c r="I173" i="13"/>
  <c r="G170" i="12"/>
  <c r="D170" i="12"/>
  <c r="E170" i="12" s="1"/>
  <c r="D161" i="14" s="1"/>
  <c r="E172" i="1"/>
  <c r="D172" i="1" s="1"/>
  <c r="C163" i="14" s="1"/>
  <c r="F172" i="1"/>
  <c r="B175" i="13"/>
  <c r="C174" i="13"/>
  <c r="D174" i="13" s="1"/>
  <c r="F170" i="12"/>
  <c r="B172" i="12"/>
  <c r="C171" i="12"/>
  <c r="C173" i="1"/>
  <c r="B174" i="1"/>
  <c r="B165" i="14" s="1"/>
  <c r="E161" i="14" l="1"/>
  <c r="F174" i="13"/>
  <c r="G174" i="13" s="1"/>
  <c r="H174" i="13" s="1"/>
  <c r="E174" i="13" s="1"/>
  <c r="I174" i="13"/>
  <c r="G171" i="12"/>
  <c r="D171" i="12"/>
  <c r="E171" i="12" s="1"/>
  <c r="D162" i="14" s="1"/>
  <c r="E173" i="1"/>
  <c r="D173" i="1" s="1"/>
  <c r="C164" i="14" s="1"/>
  <c r="F173" i="1"/>
  <c r="B176" i="13"/>
  <c r="C175" i="13"/>
  <c r="D175" i="13" s="1"/>
  <c r="F171" i="12"/>
  <c r="B173" i="12"/>
  <c r="C172" i="12"/>
  <c r="C174" i="1"/>
  <c r="B175" i="1"/>
  <c r="B166" i="14" s="1"/>
  <c r="E162" i="14" l="1"/>
  <c r="F175" i="13"/>
  <c r="G175" i="13" s="1"/>
  <c r="H175" i="13" s="1"/>
  <c r="E175" i="13" s="1"/>
  <c r="I175" i="13"/>
  <c r="G172" i="12"/>
  <c r="D172" i="12"/>
  <c r="E174" i="1"/>
  <c r="D174" i="1" s="1"/>
  <c r="C165" i="14" s="1"/>
  <c r="F174" i="1"/>
  <c r="B177" i="13"/>
  <c r="C176" i="13"/>
  <c r="D176" i="13" s="1"/>
  <c r="F172" i="12"/>
  <c r="E172" i="12"/>
  <c r="D163" i="14" s="1"/>
  <c r="E163" i="14" s="1"/>
  <c r="B174" i="12"/>
  <c r="C173" i="12"/>
  <c r="C175" i="1"/>
  <c r="B176" i="1"/>
  <c r="B167" i="14" s="1"/>
  <c r="F176" i="13" l="1"/>
  <c r="G176" i="13" s="1"/>
  <c r="H176" i="13" s="1"/>
  <c r="E176" i="13" s="1"/>
  <c r="I176" i="13"/>
  <c r="G173" i="12"/>
  <c r="D173" i="12"/>
  <c r="E173" i="12" s="1"/>
  <c r="D164" i="14" s="1"/>
  <c r="E164" i="14" s="1"/>
  <c r="E175" i="1"/>
  <c r="D175" i="1" s="1"/>
  <c r="C166" i="14" s="1"/>
  <c r="F175" i="1"/>
  <c r="B178" i="13"/>
  <c r="C177" i="13"/>
  <c r="D177" i="13" s="1"/>
  <c r="F173" i="12"/>
  <c r="C174" i="12"/>
  <c r="B175" i="12"/>
  <c r="B177" i="1"/>
  <c r="B168" i="14" s="1"/>
  <c r="C176" i="1"/>
  <c r="F177" i="13" l="1"/>
  <c r="G177" i="13" s="1"/>
  <c r="H177" i="13" s="1"/>
  <c r="E177" i="13" s="1"/>
  <c r="I177" i="13"/>
  <c r="G174" i="12"/>
  <c r="D174" i="12"/>
  <c r="E174" i="12" s="1"/>
  <c r="D165" i="14" s="1"/>
  <c r="E165" i="14" s="1"/>
  <c r="E176" i="1"/>
  <c r="D176" i="1" s="1"/>
  <c r="C167" i="14" s="1"/>
  <c r="F176" i="1"/>
  <c r="C178" i="13"/>
  <c r="D178" i="13" s="1"/>
  <c r="B179" i="13"/>
  <c r="F174" i="12"/>
  <c r="B176" i="12"/>
  <c r="C175" i="12"/>
  <c r="C177" i="1"/>
  <c r="B178" i="1"/>
  <c r="B169" i="14" s="1"/>
  <c r="F178" i="13" l="1"/>
  <c r="G178" i="13" s="1"/>
  <c r="H178" i="13" s="1"/>
  <c r="E178" i="13" s="1"/>
  <c r="I178" i="13"/>
  <c r="G175" i="12"/>
  <c r="D175" i="12"/>
  <c r="E175" i="12" s="1"/>
  <c r="D166" i="14" s="1"/>
  <c r="E177" i="1"/>
  <c r="D177" i="1" s="1"/>
  <c r="C168" i="14" s="1"/>
  <c r="F177" i="1"/>
  <c r="B180" i="13"/>
  <c r="C179" i="13"/>
  <c r="D179" i="13" s="1"/>
  <c r="F175" i="12"/>
  <c r="C176" i="12"/>
  <c r="B177" i="12"/>
  <c r="B179" i="1"/>
  <c r="B170" i="14" s="1"/>
  <c r="C178" i="1"/>
  <c r="E166" i="14" l="1"/>
  <c r="F179" i="13"/>
  <c r="G179" i="13" s="1"/>
  <c r="H179" i="13" s="1"/>
  <c r="E179" i="13" s="1"/>
  <c r="I179" i="13"/>
  <c r="G176" i="12"/>
  <c r="D176" i="12"/>
  <c r="E176" i="12" s="1"/>
  <c r="D167" i="14" s="1"/>
  <c r="E178" i="1"/>
  <c r="D178" i="1" s="1"/>
  <c r="C169" i="14" s="1"/>
  <c r="F178" i="1"/>
  <c r="B181" i="13"/>
  <c r="C180" i="13"/>
  <c r="D180" i="13" s="1"/>
  <c r="F176" i="12"/>
  <c r="B178" i="12"/>
  <c r="C177" i="12"/>
  <c r="C179" i="1"/>
  <c r="B180" i="1"/>
  <c r="B171" i="14" s="1"/>
  <c r="E167" i="14" l="1"/>
  <c r="F180" i="13"/>
  <c r="G180" i="13" s="1"/>
  <c r="H180" i="13" s="1"/>
  <c r="E180" i="13" s="1"/>
  <c r="I180" i="13"/>
  <c r="G177" i="12"/>
  <c r="D177" i="12"/>
  <c r="E177" i="12" s="1"/>
  <c r="D168" i="14" s="1"/>
  <c r="E179" i="1"/>
  <c r="D179" i="1" s="1"/>
  <c r="C170" i="14" s="1"/>
  <c r="F179" i="1"/>
  <c r="C181" i="13"/>
  <c r="D181" i="13" s="1"/>
  <c r="B182" i="13"/>
  <c r="F177" i="12"/>
  <c r="B179" i="12"/>
  <c r="C178" i="12"/>
  <c r="B181" i="1"/>
  <c r="B172" i="14" s="1"/>
  <c r="C180" i="1"/>
  <c r="E168" i="14" l="1"/>
  <c r="F181" i="13"/>
  <c r="G181" i="13" s="1"/>
  <c r="H181" i="13" s="1"/>
  <c r="E181" i="13" s="1"/>
  <c r="I181" i="13"/>
  <c r="G178" i="12"/>
  <c r="D178" i="12"/>
  <c r="E178" i="12" s="1"/>
  <c r="D169" i="14" s="1"/>
  <c r="E180" i="1"/>
  <c r="D180" i="1" s="1"/>
  <c r="C171" i="14" s="1"/>
  <c r="F180" i="1"/>
  <c r="B183" i="13"/>
  <c r="C182" i="13"/>
  <c r="D182" i="13" s="1"/>
  <c r="F178" i="12"/>
  <c r="B180" i="12"/>
  <c r="C179" i="12"/>
  <c r="B182" i="1"/>
  <c r="B173" i="14" s="1"/>
  <c r="C181" i="1"/>
  <c r="E169" i="14" l="1"/>
  <c r="F182" i="13"/>
  <c r="G182" i="13" s="1"/>
  <c r="H182" i="13" s="1"/>
  <c r="E182" i="13" s="1"/>
  <c r="I182" i="13"/>
  <c r="G179" i="12"/>
  <c r="D179" i="12"/>
  <c r="E179" i="12" s="1"/>
  <c r="D170" i="14" s="1"/>
  <c r="E181" i="1"/>
  <c r="D181" i="1" s="1"/>
  <c r="C172" i="14" s="1"/>
  <c r="F181" i="1"/>
  <c r="B184" i="13"/>
  <c r="C183" i="13"/>
  <c r="D183" i="13" s="1"/>
  <c r="F179" i="12"/>
  <c r="B181" i="12"/>
  <c r="C180" i="12"/>
  <c r="C182" i="1"/>
  <c r="B183" i="1"/>
  <c r="B174" i="14" s="1"/>
  <c r="E170" i="14" l="1"/>
  <c r="F183" i="13"/>
  <c r="G183" i="13" s="1"/>
  <c r="H183" i="13" s="1"/>
  <c r="E183" i="13" s="1"/>
  <c r="I183" i="13"/>
  <c r="G180" i="12"/>
  <c r="D180" i="12"/>
  <c r="E180" i="12" s="1"/>
  <c r="D171" i="14" s="1"/>
  <c r="E182" i="1"/>
  <c r="D182" i="1" s="1"/>
  <c r="C173" i="14" s="1"/>
  <c r="F182" i="1"/>
  <c r="C184" i="13"/>
  <c r="D184" i="13" s="1"/>
  <c r="B185" i="13"/>
  <c r="F180" i="12"/>
  <c r="B182" i="12"/>
  <c r="C181" i="12"/>
  <c r="C183" i="1"/>
  <c r="B184" i="1"/>
  <c r="B175" i="14" s="1"/>
  <c r="E171" i="14" l="1"/>
  <c r="F184" i="13"/>
  <c r="G184" i="13" s="1"/>
  <c r="H184" i="13" s="1"/>
  <c r="E184" i="13" s="1"/>
  <c r="I184" i="13"/>
  <c r="G181" i="12"/>
  <c r="D181" i="12"/>
  <c r="E181" i="12" s="1"/>
  <c r="D172" i="14" s="1"/>
  <c r="E183" i="1"/>
  <c r="D183" i="1" s="1"/>
  <c r="C174" i="14" s="1"/>
  <c r="F183" i="1"/>
  <c r="C185" i="13"/>
  <c r="D185" i="13" s="1"/>
  <c r="B186" i="13"/>
  <c r="F181" i="12"/>
  <c r="B183" i="12"/>
  <c r="C182" i="12"/>
  <c r="C184" i="1"/>
  <c r="B185" i="1"/>
  <c r="B176" i="14" s="1"/>
  <c r="E172" i="14" l="1"/>
  <c r="F185" i="13"/>
  <c r="G185" i="13" s="1"/>
  <c r="H185" i="13" s="1"/>
  <c r="E185" i="13" s="1"/>
  <c r="I185" i="13"/>
  <c r="G182" i="12"/>
  <c r="D182" i="12"/>
  <c r="E182" i="12" s="1"/>
  <c r="D173" i="14" s="1"/>
  <c r="E184" i="1"/>
  <c r="D184" i="1" s="1"/>
  <c r="C175" i="14" s="1"/>
  <c r="F184" i="1"/>
  <c r="B187" i="13"/>
  <c r="C186" i="13"/>
  <c r="D186" i="13" s="1"/>
  <c r="F182" i="12"/>
  <c r="C183" i="12"/>
  <c r="B184" i="12"/>
  <c r="B186" i="1"/>
  <c r="B177" i="14" s="1"/>
  <c r="C185" i="1"/>
  <c r="E173" i="14" l="1"/>
  <c r="F186" i="13"/>
  <c r="G186" i="13" s="1"/>
  <c r="H186" i="13" s="1"/>
  <c r="E186" i="13" s="1"/>
  <c r="I186" i="13"/>
  <c r="G183" i="12"/>
  <c r="D183" i="12"/>
  <c r="E185" i="1"/>
  <c r="D185" i="1" s="1"/>
  <c r="C176" i="14" s="1"/>
  <c r="F185" i="1"/>
  <c r="C187" i="13"/>
  <c r="D187" i="13" s="1"/>
  <c r="B188" i="13"/>
  <c r="F183" i="12"/>
  <c r="E183" i="12"/>
  <c r="D174" i="14" s="1"/>
  <c r="E174" i="14" s="1"/>
  <c r="B185" i="12"/>
  <c r="C184" i="12"/>
  <c r="B187" i="1"/>
  <c r="B178" i="14" s="1"/>
  <c r="C186" i="1"/>
  <c r="F187" i="13" l="1"/>
  <c r="G187" i="13" s="1"/>
  <c r="H187" i="13" s="1"/>
  <c r="E187" i="13" s="1"/>
  <c r="I187" i="13"/>
  <c r="G184" i="12"/>
  <c r="D184" i="12"/>
  <c r="E184" i="12" s="1"/>
  <c r="D175" i="14" s="1"/>
  <c r="E175" i="14" s="1"/>
  <c r="E186" i="1"/>
  <c r="D186" i="1" s="1"/>
  <c r="C177" i="14" s="1"/>
  <c r="F186" i="1"/>
  <c r="B189" i="13"/>
  <c r="C188" i="13"/>
  <c r="D188" i="13" s="1"/>
  <c r="F184" i="12"/>
  <c r="B186" i="12"/>
  <c r="C185" i="12"/>
  <c r="C187" i="1"/>
  <c r="B188" i="1"/>
  <c r="B179" i="14" s="1"/>
  <c r="F188" i="13" l="1"/>
  <c r="G188" i="13" s="1"/>
  <c r="H188" i="13" s="1"/>
  <c r="E188" i="13" s="1"/>
  <c r="I188" i="13"/>
  <c r="G185" i="12"/>
  <c r="D185" i="12"/>
  <c r="E185" i="12" s="1"/>
  <c r="D176" i="14" s="1"/>
  <c r="E176" i="14" s="1"/>
  <c r="E187" i="1"/>
  <c r="D187" i="1" s="1"/>
  <c r="C178" i="14" s="1"/>
  <c r="F187" i="1"/>
  <c r="B190" i="13"/>
  <c r="C189" i="13"/>
  <c r="D189" i="13" s="1"/>
  <c r="F185" i="12"/>
  <c r="B187" i="12"/>
  <c r="C186" i="12"/>
  <c r="B189" i="1"/>
  <c r="B180" i="14" s="1"/>
  <c r="C188" i="1"/>
  <c r="F189" i="13" l="1"/>
  <c r="G189" i="13" s="1"/>
  <c r="H189" i="13" s="1"/>
  <c r="E189" i="13" s="1"/>
  <c r="I189" i="13"/>
  <c r="G186" i="12"/>
  <c r="D186" i="12"/>
  <c r="E186" i="12" s="1"/>
  <c r="D177" i="14" s="1"/>
  <c r="E177" i="14" s="1"/>
  <c r="E188" i="1"/>
  <c r="D188" i="1" s="1"/>
  <c r="C179" i="14" s="1"/>
  <c r="F188" i="1"/>
  <c r="C190" i="13"/>
  <c r="D190" i="13" s="1"/>
  <c r="B191" i="13"/>
  <c r="F186" i="12"/>
  <c r="C187" i="12"/>
  <c r="B188" i="12"/>
  <c r="B190" i="1"/>
  <c r="B181" i="14" s="1"/>
  <c r="C189" i="1"/>
  <c r="F190" i="13" l="1"/>
  <c r="G190" i="13" s="1"/>
  <c r="H190" i="13" s="1"/>
  <c r="E190" i="13" s="1"/>
  <c r="I190" i="13"/>
  <c r="G187" i="12"/>
  <c r="D187" i="12"/>
  <c r="E187" i="12" s="1"/>
  <c r="D178" i="14" s="1"/>
  <c r="E189" i="1"/>
  <c r="D189" i="1" s="1"/>
  <c r="C180" i="14" s="1"/>
  <c r="F189" i="1"/>
  <c r="B192" i="13"/>
  <c r="C191" i="13"/>
  <c r="D191" i="13" s="1"/>
  <c r="F187" i="12"/>
  <c r="C188" i="12"/>
  <c r="B189" i="12"/>
  <c r="B191" i="1"/>
  <c r="B182" i="14" s="1"/>
  <c r="C190" i="1"/>
  <c r="F191" i="13" l="1"/>
  <c r="G191" i="13" s="1"/>
  <c r="H191" i="13" s="1"/>
  <c r="E191" i="13" s="1"/>
  <c r="I191" i="13"/>
  <c r="E178" i="14"/>
  <c r="G188" i="12"/>
  <c r="D188" i="12"/>
  <c r="E188" i="12" s="1"/>
  <c r="D179" i="14" s="1"/>
  <c r="E179" i="14" s="1"/>
  <c r="E190" i="1"/>
  <c r="D190" i="1" s="1"/>
  <c r="C181" i="14" s="1"/>
  <c r="F190" i="1"/>
  <c r="C192" i="13"/>
  <c r="D192" i="13" s="1"/>
  <c r="B193" i="13"/>
  <c r="F188" i="12"/>
  <c r="B190" i="12"/>
  <c r="C189" i="12"/>
  <c r="C191" i="1"/>
  <c r="B192" i="1"/>
  <c r="B183" i="14" s="1"/>
  <c r="F192" i="13" l="1"/>
  <c r="G192" i="13" s="1"/>
  <c r="H192" i="13" s="1"/>
  <c r="E192" i="13" s="1"/>
  <c r="I192" i="13"/>
  <c r="G189" i="12"/>
  <c r="D189" i="12"/>
  <c r="E189" i="12" s="1"/>
  <c r="D180" i="14" s="1"/>
  <c r="E180" i="14" s="1"/>
  <c r="E191" i="1"/>
  <c r="D191" i="1" s="1"/>
  <c r="C182" i="14" s="1"/>
  <c r="F191" i="1"/>
  <c r="B194" i="13"/>
  <c r="C193" i="13"/>
  <c r="D193" i="13" s="1"/>
  <c r="F189" i="12"/>
  <c r="C190" i="12"/>
  <c r="B191" i="12"/>
  <c r="C192" i="1"/>
  <c r="B193" i="1"/>
  <c r="B184" i="14" s="1"/>
  <c r="F193" i="13" l="1"/>
  <c r="G193" i="13" s="1"/>
  <c r="H193" i="13" s="1"/>
  <c r="E193" i="13" s="1"/>
  <c r="I193" i="13"/>
  <c r="G190" i="12"/>
  <c r="D190" i="12"/>
  <c r="E190" i="12" s="1"/>
  <c r="D181" i="14" s="1"/>
  <c r="E181" i="14" s="1"/>
  <c r="E192" i="1"/>
  <c r="D192" i="1" s="1"/>
  <c r="C183" i="14" s="1"/>
  <c r="F192" i="1"/>
  <c r="B195" i="13"/>
  <c r="C194" i="13"/>
  <c r="D194" i="13" s="1"/>
  <c r="F190" i="12"/>
  <c r="B192" i="12"/>
  <c r="C191" i="12"/>
  <c r="C193" i="1"/>
  <c r="B194" i="1"/>
  <c r="B185" i="14" s="1"/>
  <c r="F194" i="13" l="1"/>
  <c r="G194" i="13" s="1"/>
  <c r="H194" i="13" s="1"/>
  <c r="E194" i="13" s="1"/>
  <c r="I194" i="13"/>
  <c r="G191" i="12"/>
  <c r="D191" i="12"/>
  <c r="E191" i="12" s="1"/>
  <c r="D182" i="14" s="1"/>
  <c r="E193" i="1"/>
  <c r="D193" i="1" s="1"/>
  <c r="C184" i="14" s="1"/>
  <c r="F193" i="1"/>
  <c r="B196" i="13"/>
  <c r="C195" i="13"/>
  <c r="D195" i="13" s="1"/>
  <c r="F191" i="12"/>
  <c r="B193" i="12"/>
  <c r="C192" i="12"/>
  <c r="B195" i="1"/>
  <c r="B186" i="14" s="1"/>
  <c r="C194" i="1"/>
  <c r="E182" i="14" l="1"/>
  <c r="F195" i="13"/>
  <c r="G195" i="13" s="1"/>
  <c r="H195" i="13" s="1"/>
  <c r="E195" i="13" s="1"/>
  <c r="I195" i="13"/>
  <c r="G192" i="12"/>
  <c r="D192" i="12"/>
  <c r="E192" i="12" s="1"/>
  <c r="D183" i="14" s="1"/>
  <c r="E194" i="1"/>
  <c r="D194" i="1" s="1"/>
  <c r="C185" i="14" s="1"/>
  <c r="F194" i="1"/>
  <c r="B197" i="13"/>
  <c r="C196" i="13"/>
  <c r="D196" i="13" s="1"/>
  <c r="F192" i="12"/>
  <c r="B194" i="12"/>
  <c r="C193" i="12"/>
  <c r="C195" i="1"/>
  <c r="B196" i="1"/>
  <c r="B187" i="14" s="1"/>
  <c r="E183" i="14" l="1"/>
  <c r="F196" i="13"/>
  <c r="G196" i="13" s="1"/>
  <c r="H196" i="13" s="1"/>
  <c r="E196" i="13" s="1"/>
  <c r="I196" i="13"/>
  <c r="G193" i="12"/>
  <c r="D193" i="12"/>
  <c r="E193" i="12" s="1"/>
  <c r="D184" i="14" s="1"/>
  <c r="E195" i="1"/>
  <c r="D195" i="1" s="1"/>
  <c r="C186" i="14" s="1"/>
  <c r="F195" i="1"/>
  <c r="C197" i="13"/>
  <c r="D197" i="13" s="1"/>
  <c r="B198" i="13"/>
  <c r="F193" i="12"/>
  <c r="B195" i="12"/>
  <c r="C194" i="12"/>
  <c r="B197" i="1"/>
  <c r="B188" i="14" s="1"/>
  <c r="C196" i="1"/>
  <c r="E184" i="14" l="1"/>
  <c r="F197" i="13"/>
  <c r="G197" i="13" s="1"/>
  <c r="H197" i="13" s="1"/>
  <c r="E197" i="13" s="1"/>
  <c r="I197" i="13"/>
  <c r="G194" i="12"/>
  <c r="D194" i="12"/>
  <c r="E194" i="12" s="1"/>
  <c r="D185" i="14" s="1"/>
  <c r="E196" i="1"/>
  <c r="D196" i="1" s="1"/>
  <c r="C187" i="14" s="1"/>
  <c r="F196" i="1"/>
  <c r="C198" i="13"/>
  <c r="D198" i="13" s="1"/>
  <c r="B199" i="13"/>
  <c r="F194" i="12"/>
  <c r="B196" i="12"/>
  <c r="C195" i="12"/>
  <c r="C197" i="1"/>
  <c r="B198" i="1"/>
  <c r="B189" i="14" s="1"/>
  <c r="E185" i="14" l="1"/>
  <c r="F198" i="13"/>
  <c r="G198" i="13" s="1"/>
  <c r="H198" i="13" s="1"/>
  <c r="E198" i="13" s="1"/>
  <c r="I198" i="13"/>
  <c r="G195" i="12"/>
  <c r="D195" i="12"/>
  <c r="E195" i="12" s="1"/>
  <c r="D186" i="14" s="1"/>
  <c r="E197" i="1"/>
  <c r="D197" i="1" s="1"/>
  <c r="C188" i="14" s="1"/>
  <c r="F197" i="1"/>
  <c r="B200" i="13"/>
  <c r="C199" i="13"/>
  <c r="D199" i="13" s="1"/>
  <c r="F195" i="12"/>
  <c r="C196" i="12"/>
  <c r="B197" i="12"/>
  <c r="B199" i="1"/>
  <c r="B190" i="14" s="1"/>
  <c r="C198" i="1"/>
  <c r="E186" i="14" l="1"/>
  <c r="F199" i="13"/>
  <c r="G199" i="13" s="1"/>
  <c r="H199" i="13" s="1"/>
  <c r="E199" i="13" s="1"/>
  <c r="I199" i="13"/>
  <c r="G196" i="12"/>
  <c r="D196" i="12"/>
  <c r="E196" i="12" s="1"/>
  <c r="D187" i="14" s="1"/>
  <c r="E198" i="1"/>
  <c r="D198" i="1" s="1"/>
  <c r="C189" i="14" s="1"/>
  <c r="F198" i="1"/>
  <c r="C200" i="13"/>
  <c r="D200" i="13" s="1"/>
  <c r="B201" i="13"/>
  <c r="F196" i="12"/>
  <c r="B198" i="12"/>
  <c r="C197" i="12"/>
  <c r="C199" i="1"/>
  <c r="B200" i="1"/>
  <c r="B191" i="14" s="1"/>
  <c r="E187" i="14" l="1"/>
  <c r="F200" i="13"/>
  <c r="G200" i="13" s="1"/>
  <c r="H200" i="13" s="1"/>
  <c r="E200" i="13" s="1"/>
  <c r="I200" i="13"/>
  <c r="G197" i="12"/>
  <c r="D197" i="12"/>
  <c r="E197" i="12" s="1"/>
  <c r="D188" i="14" s="1"/>
  <c r="E199" i="1"/>
  <c r="D199" i="1" s="1"/>
  <c r="C190" i="14" s="1"/>
  <c r="F199" i="1"/>
  <c r="B202" i="13"/>
  <c r="C201" i="13"/>
  <c r="D201" i="13" s="1"/>
  <c r="F197" i="12"/>
  <c r="B199" i="12"/>
  <c r="C198" i="12"/>
  <c r="B201" i="1"/>
  <c r="B192" i="14" s="1"/>
  <c r="C200" i="1"/>
  <c r="E188" i="14" l="1"/>
  <c r="F201" i="13"/>
  <c r="G201" i="13" s="1"/>
  <c r="H201" i="13" s="1"/>
  <c r="E201" i="13" s="1"/>
  <c r="I201" i="13"/>
  <c r="G198" i="12"/>
  <c r="D198" i="12"/>
  <c r="E200" i="1"/>
  <c r="D200" i="1" s="1"/>
  <c r="C191" i="14" s="1"/>
  <c r="F200" i="1"/>
  <c r="C202" i="13"/>
  <c r="D202" i="13" s="1"/>
  <c r="B203" i="13"/>
  <c r="F198" i="12"/>
  <c r="E198" i="12"/>
  <c r="D189" i="14" s="1"/>
  <c r="B200" i="12"/>
  <c r="C199" i="12"/>
  <c r="B202" i="1"/>
  <c r="B193" i="14" s="1"/>
  <c r="C201" i="1"/>
  <c r="E189" i="14" l="1"/>
  <c r="F202" i="13"/>
  <c r="G202" i="13" s="1"/>
  <c r="H202" i="13" s="1"/>
  <c r="E202" i="13" s="1"/>
  <c r="I202" i="13"/>
  <c r="G199" i="12"/>
  <c r="D199" i="12"/>
  <c r="E199" i="12" s="1"/>
  <c r="D190" i="14" s="1"/>
  <c r="E201" i="1"/>
  <c r="D201" i="1" s="1"/>
  <c r="C192" i="14" s="1"/>
  <c r="F201" i="1"/>
  <c r="C203" i="13"/>
  <c r="D203" i="13" s="1"/>
  <c r="B204" i="13"/>
  <c r="F199" i="12"/>
  <c r="C200" i="12"/>
  <c r="B201" i="12"/>
  <c r="C202" i="1"/>
  <c r="B203" i="1"/>
  <c r="B194" i="14" s="1"/>
  <c r="F203" i="13" l="1"/>
  <c r="G203" i="13" s="1"/>
  <c r="H203" i="13" s="1"/>
  <c r="E203" i="13" s="1"/>
  <c r="I203" i="13"/>
  <c r="E190" i="14"/>
  <c r="G200" i="12"/>
  <c r="D200" i="12"/>
  <c r="E200" i="12" s="1"/>
  <c r="D191" i="14" s="1"/>
  <c r="E202" i="1"/>
  <c r="D202" i="1" s="1"/>
  <c r="C193" i="14" s="1"/>
  <c r="F202" i="1"/>
  <c r="C204" i="13"/>
  <c r="D204" i="13" s="1"/>
  <c r="B205" i="13"/>
  <c r="F200" i="12"/>
  <c r="B202" i="12"/>
  <c r="C201" i="12"/>
  <c r="C203" i="1"/>
  <c r="B204" i="1"/>
  <c r="B195" i="14" s="1"/>
  <c r="F204" i="13" l="1"/>
  <c r="G204" i="13" s="1"/>
  <c r="H204" i="13" s="1"/>
  <c r="E204" i="13" s="1"/>
  <c r="I204" i="13"/>
  <c r="E191" i="14"/>
  <c r="G201" i="12"/>
  <c r="D201" i="12"/>
  <c r="E201" i="12" s="1"/>
  <c r="D192" i="14" s="1"/>
  <c r="E192" i="14" s="1"/>
  <c r="E203" i="1"/>
  <c r="D203" i="1" s="1"/>
  <c r="C194" i="14" s="1"/>
  <c r="F203" i="1"/>
  <c r="B206" i="13"/>
  <c r="C205" i="13"/>
  <c r="D205" i="13" s="1"/>
  <c r="F201" i="12"/>
  <c r="B203" i="12"/>
  <c r="C202" i="12"/>
  <c r="B205" i="1"/>
  <c r="B196" i="14" s="1"/>
  <c r="C204" i="1"/>
  <c r="F205" i="13" l="1"/>
  <c r="G205" i="13" s="1"/>
  <c r="H205" i="13" s="1"/>
  <c r="E205" i="13" s="1"/>
  <c r="I205" i="13"/>
  <c r="G202" i="12"/>
  <c r="D202" i="12"/>
  <c r="E202" i="12" s="1"/>
  <c r="D193" i="14" s="1"/>
  <c r="E204" i="1"/>
  <c r="D204" i="1" s="1"/>
  <c r="C195" i="14" s="1"/>
  <c r="F204" i="1"/>
  <c r="B207" i="13"/>
  <c r="C206" i="13"/>
  <c r="D206" i="13" s="1"/>
  <c r="F202" i="12"/>
  <c r="C203" i="12"/>
  <c r="B204" i="12"/>
  <c r="B206" i="1"/>
  <c r="B197" i="14" s="1"/>
  <c r="C205" i="1"/>
  <c r="E193" i="14" l="1"/>
  <c r="F206" i="13"/>
  <c r="G206" i="13" s="1"/>
  <c r="H206" i="13" s="1"/>
  <c r="E206" i="13" s="1"/>
  <c r="I206" i="13"/>
  <c r="G203" i="12"/>
  <c r="D203" i="12"/>
  <c r="E203" i="12" s="1"/>
  <c r="D194" i="14" s="1"/>
  <c r="E205" i="1"/>
  <c r="D205" i="1" s="1"/>
  <c r="C196" i="14" s="1"/>
  <c r="F205" i="1"/>
  <c r="B208" i="13"/>
  <c r="C207" i="13"/>
  <c r="D207" i="13" s="1"/>
  <c r="F203" i="12"/>
  <c r="C204" i="12"/>
  <c r="B205" i="12"/>
  <c r="B207" i="1"/>
  <c r="B198" i="14" s="1"/>
  <c r="C206" i="1"/>
  <c r="E194" i="14" l="1"/>
  <c r="F207" i="13"/>
  <c r="G207" i="13" s="1"/>
  <c r="H207" i="13" s="1"/>
  <c r="E207" i="13" s="1"/>
  <c r="I207" i="13"/>
  <c r="G204" i="12"/>
  <c r="D204" i="12"/>
  <c r="E204" i="12" s="1"/>
  <c r="D195" i="14" s="1"/>
  <c r="E206" i="1"/>
  <c r="D206" i="1" s="1"/>
  <c r="C197" i="14" s="1"/>
  <c r="F206" i="1"/>
  <c r="C208" i="13"/>
  <c r="D208" i="13" s="1"/>
  <c r="B209" i="13"/>
  <c r="F204" i="12"/>
  <c r="B206" i="12"/>
  <c r="C205" i="12"/>
  <c r="C207" i="1"/>
  <c r="B208" i="1"/>
  <c r="B199" i="14" s="1"/>
  <c r="E195" i="14" l="1"/>
  <c r="F208" i="13"/>
  <c r="G208" i="13" s="1"/>
  <c r="H208" i="13" s="1"/>
  <c r="E208" i="13" s="1"/>
  <c r="I208" i="13"/>
  <c r="G205" i="12"/>
  <c r="D205" i="12"/>
  <c r="E205" i="12" s="1"/>
  <c r="D196" i="14" s="1"/>
  <c r="E207" i="1"/>
  <c r="D207" i="1" s="1"/>
  <c r="C198" i="14" s="1"/>
  <c r="F207" i="1"/>
  <c r="B210" i="13"/>
  <c r="C209" i="13"/>
  <c r="D209" i="13" s="1"/>
  <c r="F205" i="12"/>
  <c r="C206" i="12"/>
  <c r="B207" i="12"/>
  <c r="C208" i="1"/>
  <c r="B209" i="1"/>
  <c r="B200" i="14" s="1"/>
  <c r="E196" i="14" l="1"/>
  <c r="F209" i="13"/>
  <c r="G209" i="13" s="1"/>
  <c r="H209" i="13" s="1"/>
  <c r="E209" i="13" s="1"/>
  <c r="I209" i="13"/>
  <c r="G206" i="12"/>
  <c r="D206" i="12"/>
  <c r="E206" i="12" s="1"/>
  <c r="D197" i="14" s="1"/>
  <c r="E197" i="14" s="1"/>
  <c r="E208" i="1"/>
  <c r="D208" i="1" s="1"/>
  <c r="C199" i="14" s="1"/>
  <c r="F208" i="1"/>
  <c r="B211" i="13"/>
  <c r="C210" i="13"/>
  <c r="D210" i="13" s="1"/>
  <c r="F206" i="12"/>
  <c r="C207" i="12"/>
  <c r="B208" i="12"/>
  <c r="C209" i="1"/>
  <c r="B210" i="1"/>
  <c r="B201" i="14" s="1"/>
  <c r="F210" i="13" l="1"/>
  <c r="G210" i="13" s="1"/>
  <c r="H210" i="13" s="1"/>
  <c r="E210" i="13" s="1"/>
  <c r="I210" i="13"/>
  <c r="G207" i="12"/>
  <c r="D207" i="12"/>
  <c r="E207" i="12" s="1"/>
  <c r="D198" i="14" s="1"/>
  <c r="E198" i="14" s="1"/>
  <c r="E209" i="1"/>
  <c r="D209" i="1" s="1"/>
  <c r="C200" i="14" s="1"/>
  <c r="F209" i="1"/>
  <c r="B212" i="13"/>
  <c r="C211" i="13"/>
  <c r="D211" i="13" s="1"/>
  <c r="F207" i="12"/>
  <c r="B209" i="12"/>
  <c r="C208" i="12"/>
  <c r="B211" i="1"/>
  <c r="B202" i="14" s="1"/>
  <c r="C210" i="1"/>
  <c r="F211" i="13" l="1"/>
  <c r="G211" i="13" s="1"/>
  <c r="H211" i="13" s="1"/>
  <c r="E211" i="13" s="1"/>
  <c r="I211" i="13"/>
  <c r="G208" i="12"/>
  <c r="D208" i="12"/>
  <c r="E208" i="12" s="1"/>
  <c r="D199" i="14" s="1"/>
  <c r="E210" i="1"/>
  <c r="D210" i="1" s="1"/>
  <c r="C201" i="14" s="1"/>
  <c r="F210" i="1"/>
  <c r="B213" i="13"/>
  <c r="C212" i="13"/>
  <c r="D212" i="13" s="1"/>
  <c r="F208" i="12"/>
  <c r="B210" i="12"/>
  <c r="C209" i="12"/>
  <c r="C211" i="1"/>
  <c r="B212" i="1"/>
  <c r="B203" i="14" s="1"/>
  <c r="F212" i="13" l="1"/>
  <c r="G212" i="13" s="1"/>
  <c r="H212" i="13" s="1"/>
  <c r="E212" i="13" s="1"/>
  <c r="I212" i="13"/>
  <c r="E199" i="14"/>
  <c r="G209" i="12"/>
  <c r="D209" i="12"/>
  <c r="E209" i="12" s="1"/>
  <c r="D200" i="14" s="1"/>
  <c r="E200" i="14" s="1"/>
  <c r="E211" i="1"/>
  <c r="D211" i="1" s="1"/>
  <c r="C202" i="14" s="1"/>
  <c r="F211" i="1"/>
  <c r="C213" i="13"/>
  <c r="D213" i="13" s="1"/>
  <c r="B214" i="13"/>
  <c r="F209" i="12"/>
  <c r="B211" i="12"/>
  <c r="C210" i="12"/>
  <c r="C212" i="1"/>
  <c r="B213" i="1"/>
  <c r="B204" i="14" s="1"/>
  <c r="F213" i="13" l="1"/>
  <c r="G213" i="13" s="1"/>
  <c r="H213" i="13" s="1"/>
  <c r="E213" i="13" s="1"/>
  <c r="I213" i="13"/>
  <c r="G210" i="12"/>
  <c r="D210" i="12"/>
  <c r="E210" i="12" s="1"/>
  <c r="D201" i="14" s="1"/>
  <c r="E201" i="14" s="1"/>
  <c r="E212" i="1"/>
  <c r="D212" i="1" s="1"/>
  <c r="C203" i="14" s="1"/>
  <c r="F212" i="1"/>
  <c r="B215" i="13"/>
  <c r="C214" i="13"/>
  <c r="D214" i="13" s="1"/>
  <c r="F210" i="12"/>
  <c r="B212" i="12"/>
  <c r="C211" i="12"/>
  <c r="B214" i="1"/>
  <c r="B205" i="14" s="1"/>
  <c r="C213" i="1"/>
  <c r="F214" i="13" l="1"/>
  <c r="G214" i="13" s="1"/>
  <c r="H214" i="13" s="1"/>
  <c r="E214" i="13" s="1"/>
  <c r="I214" i="13"/>
  <c r="G211" i="12"/>
  <c r="D211" i="12"/>
  <c r="E211" i="12" s="1"/>
  <c r="D202" i="14" s="1"/>
  <c r="E213" i="1"/>
  <c r="D213" i="1" s="1"/>
  <c r="C204" i="14" s="1"/>
  <c r="F213" i="1"/>
  <c r="B216" i="13"/>
  <c r="C215" i="13"/>
  <c r="D215" i="13" s="1"/>
  <c r="F211" i="12"/>
  <c r="B213" i="12"/>
  <c r="C212" i="12"/>
  <c r="B215" i="1"/>
  <c r="B206" i="14" s="1"/>
  <c r="C214" i="1"/>
  <c r="E202" i="14" l="1"/>
  <c r="F215" i="13"/>
  <c r="G215" i="13" s="1"/>
  <c r="H215" i="13" s="1"/>
  <c r="E215" i="13" s="1"/>
  <c r="I215" i="13"/>
  <c r="G212" i="12"/>
  <c r="D212" i="12"/>
  <c r="E212" i="12" s="1"/>
  <c r="D203" i="14" s="1"/>
  <c r="E214" i="1"/>
  <c r="D214" i="1" s="1"/>
  <c r="C205" i="14" s="1"/>
  <c r="F214" i="1"/>
  <c r="C216" i="13"/>
  <c r="D216" i="13" s="1"/>
  <c r="B217" i="13"/>
  <c r="F212" i="12"/>
  <c r="C213" i="12"/>
  <c r="B214" i="12"/>
  <c r="C215" i="1"/>
  <c r="B216" i="1"/>
  <c r="B207" i="14" s="1"/>
  <c r="E203" i="14" l="1"/>
  <c r="F216" i="13"/>
  <c r="G216" i="13" s="1"/>
  <c r="H216" i="13" s="1"/>
  <c r="E216" i="13" s="1"/>
  <c r="I216" i="13"/>
  <c r="G213" i="12"/>
  <c r="D213" i="12"/>
  <c r="E213" i="12" s="1"/>
  <c r="D204" i="14" s="1"/>
  <c r="E215" i="1"/>
  <c r="D215" i="1" s="1"/>
  <c r="C206" i="14" s="1"/>
  <c r="F215" i="1"/>
  <c r="C217" i="13"/>
  <c r="D217" i="13" s="1"/>
  <c r="B218" i="13"/>
  <c r="F213" i="12"/>
  <c r="B215" i="12"/>
  <c r="C214" i="12"/>
  <c r="B217" i="1"/>
  <c r="B208" i="14" s="1"/>
  <c r="C216" i="1"/>
  <c r="E204" i="14" l="1"/>
  <c r="F217" i="13"/>
  <c r="G217" i="13" s="1"/>
  <c r="H217" i="13" s="1"/>
  <c r="E217" i="13" s="1"/>
  <c r="I217" i="13"/>
  <c r="G214" i="12"/>
  <c r="D214" i="12"/>
  <c r="E214" i="12" s="1"/>
  <c r="D205" i="14" s="1"/>
  <c r="E216" i="1"/>
  <c r="D216" i="1" s="1"/>
  <c r="C207" i="14" s="1"/>
  <c r="F216" i="1"/>
  <c r="B219" i="13"/>
  <c r="C218" i="13"/>
  <c r="D218" i="13" s="1"/>
  <c r="F214" i="12"/>
  <c r="B216" i="12"/>
  <c r="C215" i="12"/>
  <c r="C217" i="1"/>
  <c r="B218" i="1"/>
  <c r="B209" i="14" s="1"/>
  <c r="E205" i="14" l="1"/>
  <c r="F218" i="13"/>
  <c r="G218" i="13" s="1"/>
  <c r="H218" i="13" s="1"/>
  <c r="E218" i="13" s="1"/>
  <c r="I218" i="13"/>
  <c r="G215" i="12"/>
  <c r="D215" i="12"/>
  <c r="E215" i="12" s="1"/>
  <c r="D206" i="14" s="1"/>
  <c r="E217" i="1"/>
  <c r="D217" i="1" s="1"/>
  <c r="C208" i="14" s="1"/>
  <c r="F217" i="1"/>
  <c r="C219" i="13"/>
  <c r="D219" i="13" s="1"/>
  <c r="B220" i="13"/>
  <c r="F215" i="12"/>
  <c r="B217" i="12"/>
  <c r="C216" i="12"/>
  <c r="B219" i="1"/>
  <c r="B210" i="14" s="1"/>
  <c r="C218" i="1"/>
  <c r="E206" i="14" l="1"/>
  <c r="F219" i="13"/>
  <c r="G219" i="13" s="1"/>
  <c r="H219" i="13" s="1"/>
  <c r="E219" i="13" s="1"/>
  <c r="I219" i="13"/>
  <c r="G216" i="12"/>
  <c r="D216" i="12"/>
  <c r="E216" i="12" s="1"/>
  <c r="D207" i="14" s="1"/>
  <c r="E218" i="1"/>
  <c r="D218" i="1" s="1"/>
  <c r="C209" i="14" s="1"/>
  <c r="F218" i="1"/>
  <c r="C220" i="13"/>
  <c r="D220" i="13" s="1"/>
  <c r="B221" i="13"/>
  <c r="F216" i="12"/>
  <c r="C217" i="12"/>
  <c r="B218" i="12"/>
  <c r="C219" i="1"/>
  <c r="B220" i="1"/>
  <c r="B211" i="14" s="1"/>
  <c r="E207" i="14" l="1"/>
  <c r="F220" i="13"/>
  <c r="G220" i="13" s="1"/>
  <c r="H220" i="13" s="1"/>
  <c r="E220" i="13" s="1"/>
  <c r="I220" i="13"/>
  <c r="G217" i="12"/>
  <c r="D217" i="12"/>
  <c r="E217" i="12" s="1"/>
  <c r="D208" i="14" s="1"/>
  <c r="E219" i="1"/>
  <c r="D219" i="1" s="1"/>
  <c r="C210" i="14" s="1"/>
  <c r="F219" i="1"/>
  <c r="B222" i="13"/>
  <c r="C221" i="13"/>
  <c r="D221" i="13" s="1"/>
  <c r="F217" i="12"/>
  <c r="B219" i="12"/>
  <c r="C218" i="12"/>
  <c r="B221" i="1"/>
  <c r="B212" i="14" s="1"/>
  <c r="C220" i="1"/>
  <c r="E208" i="14" l="1"/>
  <c r="F221" i="13"/>
  <c r="G221" i="13" s="1"/>
  <c r="H221" i="13" s="1"/>
  <c r="E221" i="13" s="1"/>
  <c r="I221" i="13"/>
  <c r="G218" i="12"/>
  <c r="D218" i="12"/>
  <c r="E218" i="12" s="1"/>
  <c r="D209" i="14" s="1"/>
  <c r="E220" i="1"/>
  <c r="D220" i="1" s="1"/>
  <c r="C211" i="14" s="1"/>
  <c r="F220" i="1"/>
  <c r="B223" i="13"/>
  <c r="C222" i="13"/>
  <c r="D222" i="13" s="1"/>
  <c r="F218" i="12"/>
  <c r="B220" i="12"/>
  <c r="C219" i="12"/>
  <c r="B222" i="1"/>
  <c r="B213" i="14" s="1"/>
  <c r="C221" i="1"/>
  <c r="E209" i="14" l="1"/>
  <c r="F222" i="13"/>
  <c r="G222" i="13" s="1"/>
  <c r="H222" i="13" s="1"/>
  <c r="E222" i="13" s="1"/>
  <c r="I222" i="13"/>
  <c r="G219" i="12"/>
  <c r="D219" i="12"/>
  <c r="E219" i="12" s="1"/>
  <c r="D210" i="14" s="1"/>
  <c r="E221" i="1"/>
  <c r="D221" i="1" s="1"/>
  <c r="C212" i="14" s="1"/>
  <c r="F221" i="1"/>
  <c r="B224" i="13"/>
  <c r="C223" i="13"/>
  <c r="D223" i="13" s="1"/>
  <c r="F219" i="12"/>
  <c r="C220" i="12"/>
  <c r="B221" i="12"/>
  <c r="B223" i="1"/>
  <c r="B214" i="14" s="1"/>
  <c r="C222" i="1"/>
  <c r="E210" i="14" l="1"/>
  <c r="F223" i="13"/>
  <c r="G223" i="13" s="1"/>
  <c r="H223" i="13" s="1"/>
  <c r="E223" i="13" s="1"/>
  <c r="I223" i="13"/>
  <c r="G220" i="12"/>
  <c r="D220" i="12"/>
  <c r="E220" i="12" s="1"/>
  <c r="D211" i="14" s="1"/>
  <c r="E222" i="1"/>
  <c r="D222" i="1" s="1"/>
  <c r="C213" i="14" s="1"/>
  <c r="F222" i="1"/>
  <c r="C224" i="13"/>
  <c r="D224" i="13" s="1"/>
  <c r="B225" i="13"/>
  <c r="F220" i="12"/>
  <c r="C221" i="12"/>
  <c r="B222" i="12"/>
  <c r="C223" i="1"/>
  <c r="B224" i="1"/>
  <c r="B215" i="14" s="1"/>
  <c r="E211" i="14" l="1"/>
  <c r="F224" i="13"/>
  <c r="G224" i="13" s="1"/>
  <c r="H224" i="13" s="1"/>
  <c r="E224" i="13" s="1"/>
  <c r="I224" i="13"/>
  <c r="G221" i="12"/>
  <c r="D221" i="12"/>
  <c r="E221" i="12" s="1"/>
  <c r="D212" i="14" s="1"/>
  <c r="E223" i="1"/>
  <c r="D223" i="1" s="1"/>
  <c r="C214" i="14" s="1"/>
  <c r="F223" i="1"/>
  <c r="B226" i="13"/>
  <c r="C225" i="13"/>
  <c r="D225" i="13" s="1"/>
  <c r="F221" i="12"/>
  <c r="B223" i="12"/>
  <c r="C222" i="12"/>
  <c r="B225" i="1"/>
  <c r="B216" i="14" s="1"/>
  <c r="C224" i="1"/>
  <c r="F225" i="13" l="1"/>
  <c r="G225" i="13" s="1"/>
  <c r="H225" i="13" s="1"/>
  <c r="E225" i="13" s="1"/>
  <c r="I225" i="13"/>
  <c r="E212" i="14"/>
  <c r="G222" i="12"/>
  <c r="D222" i="12"/>
  <c r="E224" i="1"/>
  <c r="D224" i="1" s="1"/>
  <c r="C215" i="14" s="1"/>
  <c r="F224" i="1"/>
  <c r="B227" i="13"/>
  <c r="C226" i="13"/>
  <c r="D226" i="13" s="1"/>
  <c r="F222" i="12"/>
  <c r="E222" i="12"/>
  <c r="D213" i="14" s="1"/>
  <c r="E213" i="14" s="1"/>
  <c r="B224" i="12"/>
  <c r="C223" i="12"/>
  <c r="B226" i="1"/>
  <c r="B217" i="14" s="1"/>
  <c r="C225" i="1"/>
  <c r="F226" i="13" l="1"/>
  <c r="G226" i="13" s="1"/>
  <c r="H226" i="13" s="1"/>
  <c r="E226" i="13" s="1"/>
  <c r="I226" i="13"/>
  <c r="G223" i="12"/>
  <c r="D223" i="12"/>
  <c r="E225" i="1"/>
  <c r="D225" i="1" s="1"/>
  <c r="C216" i="14" s="1"/>
  <c r="F225" i="1"/>
  <c r="B228" i="13"/>
  <c r="C227" i="13"/>
  <c r="D227" i="13" s="1"/>
  <c r="F223" i="12"/>
  <c r="E223" i="12"/>
  <c r="D214" i="14" s="1"/>
  <c r="E214" i="14" s="1"/>
  <c r="B225" i="12"/>
  <c r="C224" i="12"/>
  <c r="C226" i="1"/>
  <c r="B227" i="1"/>
  <c r="B218" i="14" s="1"/>
  <c r="F227" i="13" l="1"/>
  <c r="G227" i="13" s="1"/>
  <c r="H227" i="13" s="1"/>
  <c r="E227" i="13" s="1"/>
  <c r="I227" i="13"/>
  <c r="G224" i="12"/>
  <c r="D224" i="12"/>
  <c r="E226" i="1"/>
  <c r="D226" i="1" s="1"/>
  <c r="C217" i="14" s="1"/>
  <c r="F226" i="1"/>
  <c r="B229" i="13"/>
  <c r="C228" i="13"/>
  <c r="D228" i="13" s="1"/>
  <c r="F224" i="12"/>
  <c r="E224" i="12"/>
  <c r="D215" i="14" s="1"/>
  <c r="E215" i="14" s="1"/>
  <c r="B226" i="12"/>
  <c r="C225" i="12"/>
  <c r="C227" i="1"/>
  <c r="B228" i="1"/>
  <c r="B219" i="14" s="1"/>
  <c r="F228" i="13" l="1"/>
  <c r="G228" i="13" s="1"/>
  <c r="H228" i="13" s="1"/>
  <c r="E228" i="13" s="1"/>
  <c r="I228" i="13"/>
  <c r="G225" i="12"/>
  <c r="D225" i="12"/>
  <c r="E225" i="12" s="1"/>
  <c r="D216" i="14" s="1"/>
  <c r="E227" i="1"/>
  <c r="D227" i="1" s="1"/>
  <c r="C218" i="14" s="1"/>
  <c r="F227" i="1"/>
  <c r="C229" i="13"/>
  <c r="D229" i="13" s="1"/>
  <c r="B230" i="13"/>
  <c r="F225" i="12"/>
  <c r="B227" i="12"/>
  <c r="C226" i="12"/>
  <c r="C228" i="1"/>
  <c r="B229" i="1"/>
  <c r="B220" i="14" s="1"/>
  <c r="E216" i="14" l="1"/>
  <c r="F229" i="13"/>
  <c r="G229" i="13" s="1"/>
  <c r="H229" i="13" s="1"/>
  <c r="E229" i="13" s="1"/>
  <c r="I229" i="13"/>
  <c r="G226" i="12"/>
  <c r="D226" i="12"/>
  <c r="E226" i="12" s="1"/>
  <c r="D217" i="14" s="1"/>
  <c r="E228" i="1"/>
  <c r="D228" i="1" s="1"/>
  <c r="C219" i="14" s="1"/>
  <c r="F228" i="1"/>
  <c r="B231" i="13"/>
  <c r="C230" i="13"/>
  <c r="D230" i="13" s="1"/>
  <c r="F226" i="12"/>
  <c r="B228" i="12"/>
  <c r="C227" i="12"/>
  <c r="B230" i="1"/>
  <c r="B221" i="14" s="1"/>
  <c r="C229" i="1"/>
  <c r="E217" i="14" l="1"/>
  <c r="F230" i="13"/>
  <c r="G230" i="13" s="1"/>
  <c r="H230" i="13" s="1"/>
  <c r="E230" i="13" s="1"/>
  <c r="I230" i="13"/>
  <c r="G227" i="12"/>
  <c r="D227" i="12"/>
  <c r="E227" i="12" s="1"/>
  <c r="D218" i="14" s="1"/>
  <c r="E218" i="14" s="1"/>
  <c r="E229" i="1"/>
  <c r="D229" i="1" s="1"/>
  <c r="C220" i="14" s="1"/>
  <c r="F229" i="1"/>
  <c r="B232" i="13"/>
  <c r="C231" i="13"/>
  <c r="D231" i="13" s="1"/>
  <c r="F227" i="12"/>
  <c r="B229" i="12"/>
  <c r="C228" i="12"/>
  <c r="B231" i="1"/>
  <c r="B222" i="14" s="1"/>
  <c r="C230" i="1"/>
  <c r="F231" i="13" l="1"/>
  <c r="G231" i="13" s="1"/>
  <c r="H231" i="13" s="1"/>
  <c r="E231" i="13" s="1"/>
  <c r="I231" i="13"/>
  <c r="G228" i="12"/>
  <c r="D228" i="12"/>
  <c r="E230" i="1"/>
  <c r="D230" i="1" s="1"/>
  <c r="C221" i="14" s="1"/>
  <c r="F230" i="1"/>
  <c r="C232" i="13"/>
  <c r="D232" i="13" s="1"/>
  <c r="B233" i="13"/>
  <c r="F228" i="12"/>
  <c r="E228" i="12"/>
  <c r="D219" i="14" s="1"/>
  <c r="E219" i="14" s="1"/>
  <c r="B230" i="12"/>
  <c r="C229" i="12"/>
  <c r="C231" i="1"/>
  <c r="B232" i="1"/>
  <c r="B223" i="14" s="1"/>
  <c r="F232" i="13" l="1"/>
  <c r="G232" i="13" s="1"/>
  <c r="H232" i="13" s="1"/>
  <c r="E232" i="13" s="1"/>
  <c r="I232" i="13"/>
  <c r="G229" i="12"/>
  <c r="D229" i="12"/>
  <c r="E229" i="12" s="1"/>
  <c r="D220" i="14" s="1"/>
  <c r="E231" i="1"/>
  <c r="D231" i="1" s="1"/>
  <c r="C222" i="14" s="1"/>
  <c r="F231" i="1"/>
  <c r="C233" i="13"/>
  <c r="D233" i="13" s="1"/>
  <c r="B234" i="13"/>
  <c r="F229" i="12"/>
  <c r="C230" i="12"/>
  <c r="B231" i="12"/>
  <c r="C232" i="1"/>
  <c r="B233" i="1"/>
  <c r="B224" i="14" s="1"/>
  <c r="F233" i="13" l="1"/>
  <c r="G233" i="13" s="1"/>
  <c r="H233" i="13" s="1"/>
  <c r="E233" i="13" s="1"/>
  <c r="I233" i="13"/>
  <c r="E220" i="14"/>
  <c r="G230" i="12"/>
  <c r="D230" i="12"/>
  <c r="E230" i="12" s="1"/>
  <c r="D221" i="14" s="1"/>
  <c r="E221" i="14" s="1"/>
  <c r="E232" i="1"/>
  <c r="D232" i="1" s="1"/>
  <c r="C223" i="14" s="1"/>
  <c r="F232" i="1"/>
  <c r="B235" i="13"/>
  <c r="C234" i="13"/>
  <c r="D234" i="13" s="1"/>
  <c r="F230" i="12"/>
  <c r="C231" i="12"/>
  <c r="B232" i="12"/>
  <c r="B234" i="1"/>
  <c r="B225" i="14" s="1"/>
  <c r="C233" i="1"/>
  <c r="F234" i="13" l="1"/>
  <c r="G234" i="13" s="1"/>
  <c r="H234" i="13" s="1"/>
  <c r="E234" i="13" s="1"/>
  <c r="I234" i="13"/>
  <c r="G231" i="12"/>
  <c r="D231" i="12"/>
  <c r="E231" i="12" s="1"/>
  <c r="D222" i="14" s="1"/>
  <c r="E222" i="14" s="1"/>
  <c r="E233" i="1"/>
  <c r="D233" i="1" s="1"/>
  <c r="C224" i="14" s="1"/>
  <c r="F233" i="1"/>
  <c r="C235" i="13"/>
  <c r="D235" i="13" s="1"/>
  <c r="B236" i="13"/>
  <c r="F231" i="12"/>
  <c r="B233" i="12"/>
  <c r="C232" i="12"/>
  <c r="B235" i="1"/>
  <c r="B226" i="14" s="1"/>
  <c r="C234" i="1"/>
  <c r="F235" i="13" l="1"/>
  <c r="G235" i="13" s="1"/>
  <c r="H235" i="13" s="1"/>
  <c r="E235" i="13" s="1"/>
  <c r="I235" i="13"/>
  <c r="G232" i="12"/>
  <c r="D232" i="12"/>
  <c r="E232" i="12" s="1"/>
  <c r="D223" i="14" s="1"/>
  <c r="E223" i="14" s="1"/>
  <c r="E234" i="1"/>
  <c r="D234" i="1" s="1"/>
  <c r="C225" i="14" s="1"/>
  <c r="F234" i="1"/>
  <c r="C236" i="13"/>
  <c r="D236" i="13" s="1"/>
  <c r="B237" i="13"/>
  <c r="F232" i="12"/>
  <c r="B234" i="12"/>
  <c r="C233" i="12"/>
  <c r="C235" i="1"/>
  <c r="B236" i="1"/>
  <c r="B227" i="14" s="1"/>
  <c r="F236" i="13" l="1"/>
  <c r="G236" i="13" s="1"/>
  <c r="H236" i="13" s="1"/>
  <c r="E236" i="13" s="1"/>
  <c r="I236" i="13"/>
  <c r="G233" i="12"/>
  <c r="D233" i="12"/>
  <c r="E233" i="12" s="1"/>
  <c r="D224" i="14" s="1"/>
  <c r="E235" i="1"/>
  <c r="D235" i="1" s="1"/>
  <c r="C226" i="14" s="1"/>
  <c r="F235" i="1"/>
  <c r="B238" i="13"/>
  <c r="C237" i="13"/>
  <c r="D237" i="13" s="1"/>
  <c r="F233" i="12"/>
  <c r="C234" i="12"/>
  <c r="B235" i="12"/>
  <c r="B237" i="1"/>
  <c r="B228" i="14" s="1"/>
  <c r="C236" i="1"/>
  <c r="E224" i="14" l="1"/>
  <c r="F237" i="13"/>
  <c r="G237" i="13" s="1"/>
  <c r="H237" i="13" s="1"/>
  <c r="E237" i="13" s="1"/>
  <c r="I237" i="13"/>
  <c r="G234" i="12"/>
  <c r="D234" i="12"/>
  <c r="E234" i="12" s="1"/>
  <c r="D225" i="14" s="1"/>
  <c r="E236" i="1"/>
  <c r="D236" i="1" s="1"/>
  <c r="C227" i="14" s="1"/>
  <c r="F236" i="1"/>
  <c r="B239" i="13"/>
  <c r="C238" i="13"/>
  <c r="D238" i="13" s="1"/>
  <c r="F234" i="12"/>
  <c r="B236" i="12"/>
  <c r="C235" i="12"/>
  <c r="B238" i="1"/>
  <c r="B229" i="14" s="1"/>
  <c r="C237" i="1"/>
  <c r="E225" i="14" l="1"/>
  <c r="F238" i="13"/>
  <c r="G238" i="13" s="1"/>
  <c r="H238" i="13" s="1"/>
  <c r="E238" i="13" s="1"/>
  <c r="I238" i="13"/>
  <c r="G235" i="12"/>
  <c r="D235" i="12"/>
  <c r="E235" i="12" s="1"/>
  <c r="D226" i="14" s="1"/>
  <c r="E237" i="1"/>
  <c r="D237" i="1" s="1"/>
  <c r="C228" i="14" s="1"/>
  <c r="F237" i="1"/>
  <c r="B240" i="13"/>
  <c r="C239" i="13"/>
  <c r="D239" i="13" s="1"/>
  <c r="F235" i="12"/>
  <c r="B237" i="12"/>
  <c r="C236" i="12"/>
  <c r="B239" i="1"/>
  <c r="B230" i="14" s="1"/>
  <c r="C238" i="1"/>
  <c r="E226" i="14" l="1"/>
  <c r="F239" i="13"/>
  <c r="G239" i="13" s="1"/>
  <c r="H239" i="13" s="1"/>
  <c r="E239" i="13" s="1"/>
  <c r="I239" i="13"/>
  <c r="G236" i="12"/>
  <c r="D236" i="12"/>
  <c r="E236" i="12" s="1"/>
  <c r="D227" i="14" s="1"/>
  <c r="E227" i="14" s="1"/>
  <c r="E238" i="1"/>
  <c r="D238" i="1" s="1"/>
  <c r="C229" i="14" s="1"/>
  <c r="F238" i="1"/>
  <c r="C240" i="13"/>
  <c r="D240" i="13" s="1"/>
  <c r="B241" i="13"/>
  <c r="F236" i="12"/>
  <c r="C237" i="12"/>
  <c r="B238" i="12"/>
  <c r="C239" i="1"/>
  <c r="B240" i="1"/>
  <c r="B231" i="14" s="1"/>
  <c r="F240" i="13" l="1"/>
  <c r="G240" i="13" s="1"/>
  <c r="H240" i="13" s="1"/>
  <c r="E240" i="13" s="1"/>
  <c r="I240" i="13"/>
  <c r="G237" i="12"/>
  <c r="D237" i="12"/>
  <c r="E237" i="12" s="1"/>
  <c r="D228" i="14" s="1"/>
  <c r="E228" i="14" s="1"/>
  <c r="E239" i="1"/>
  <c r="D239" i="1" s="1"/>
  <c r="C230" i="14" s="1"/>
  <c r="F239" i="1"/>
  <c r="B242" i="13"/>
  <c r="C241" i="13"/>
  <c r="D241" i="13" s="1"/>
  <c r="F237" i="12"/>
  <c r="C238" i="12"/>
  <c r="B239" i="12"/>
  <c r="B241" i="1"/>
  <c r="B232" i="14" s="1"/>
  <c r="C240" i="1"/>
  <c r="F241" i="13" l="1"/>
  <c r="G241" i="13" s="1"/>
  <c r="H241" i="13" s="1"/>
  <c r="E241" i="13" s="1"/>
  <c r="I241" i="13"/>
  <c r="G238" i="12"/>
  <c r="D238" i="12"/>
  <c r="E240" i="1"/>
  <c r="D240" i="1" s="1"/>
  <c r="C231" i="14" s="1"/>
  <c r="F240" i="1"/>
  <c r="B243" i="13"/>
  <c r="C242" i="13"/>
  <c r="D242" i="13" s="1"/>
  <c r="F238" i="12"/>
  <c r="E238" i="12"/>
  <c r="D229" i="14" s="1"/>
  <c r="E229" i="14" s="1"/>
  <c r="B240" i="12"/>
  <c r="C239" i="12"/>
  <c r="C241" i="1"/>
  <c r="B242" i="1"/>
  <c r="B233" i="14" s="1"/>
  <c r="F242" i="13" l="1"/>
  <c r="G242" i="13" s="1"/>
  <c r="H242" i="13" s="1"/>
  <c r="E242" i="13" s="1"/>
  <c r="I242" i="13"/>
  <c r="G239" i="12"/>
  <c r="D239" i="12"/>
  <c r="E239" i="12" s="1"/>
  <c r="D230" i="14" s="1"/>
  <c r="E230" i="14" s="1"/>
  <c r="E241" i="1"/>
  <c r="D241" i="1" s="1"/>
  <c r="C232" i="14" s="1"/>
  <c r="F241" i="1"/>
  <c r="B244" i="13"/>
  <c r="C243" i="13"/>
  <c r="D243" i="13" s="1"/>
  <c r="F239" i="12"/>
  <c r="B241" i="12"/>
  <c r="C240" i="12"/>
  <c r="B243" i="1"/>
  <c r="B234" i="14" s="1"/>
  <c r="C242" i="1"/>
  <c r="F243" i="13" l="1"/>
  <c r="G243" i="13" s="1"/>
  <c r="H243" i="13" s="1"/>
  <c r="E243" i="13" s="1"/>
  <c r="I243" i="13"/>
  <c r="G240" i="12"/>
  <c r="D240" i="12"/>
  <c r="E240" i="12" s="1"/>
  <c r="D231" i="14" s="1"/>
  <c r="E231" i="14" s="1"/>
  <c r="E242" i="1"/>
  <c r="D242" i="1" s="1"/>
  <c r="C233" i="14" s="1"/>
  <c r="F242" i="1"/>
  <c r="B245" i="13"/>
  <c r="C244" i="13"/>
  <c r="D244" i="13" s="1"/>
  <c r="F240" i="12"/>
  <c r="B242" i="12"/>
  <c r="C241" i="12"/>
  <c r="C243" i="1"/>
  <c r="B244" i="1"/>
  <c r="B235" i="14" s="1"/>
  <c r="F244" i="13" l="1"/>
  <c r="G244" i="13" s="1"/>
  <c r="H244" i="13" s="1"/>
  <c r="E244" i="13" s="1"/>
  <c r="I244" i="13"/>
  <c r="G241" i="12"/>
  <c r="D241" i="12"/>
  <c r="E241" i="12" s="1"/>
  <c r="D232" i="14" s="1"/>
  <c r="E232" i="14" s="1"/>
  <c r="E243" i="1"/>
  <c r="D243" i="1" s="1"/>
  <c r="C234" i="14" s="1"/>
  <c r="F243" i="1"/>
  <c r="C245" i="13"/>
  <c r="D245" i="13" s="1"/>
  <c r="B246" i="13"/>
  <c r="F241" i="12"/>
  <c r="B243" i="12"/>
  <c r="C242" i="12"/>
  <c r="B245" i="1"/>
  <c r="B236" i="14" s="1"/>
  <c r="C244" i="1"/>
  <c r="F245" i="13" l="1"/>
  <c r="G245" i="13" s="1"/>
  <c r="H245" i="13" s="1"/>
  <c r="E245" i="13" s="1"/>
  <c r="I245" i="13"/>
  <c r="G242" i="12"/>
  <c r="D242" i="12"/>
  <c r="E242" i="12" s="1"/>
  <c r="D233" i="14" s="1"/>
  <c r="E233" i="14" s="1"/>
  <c r="E244" i="1"/>
  <c r="D244" i="1" s="1"/>
  <c r="C235" i="14" s="1"/>
  <c r="F244" i="1"/>
  <c r="B247" i="13"/>
  <c r="C246" i="13"/>
  <c r="D246" i="13" s="1"/>
  <c r="F242" i="12"/>
  <c r="B244" i="12"/>
  <c r="C243" i="12"/>
  <c r="B246" i="1"/>
  <c r="B237" i="14" s="1"/>
  <c r="C245" i="1"/>
  <c r="F246" i="13" l="1"/>
  <c r="G246" i="13" s="1"/>
  <c r="H246" i="13" s="1"/>
  <c r="E246" i="13" s="1"/>
  <c r="I246" i="13"/>
  <c r="G243" i="12"/>
  <c r="D243" i="12"/>
  <c r="E243" i="12" s="1"/>
  <c r="D234" i="14" s="1"/>
  <c r="E234" i="14" s="1"/>
  <c r="E245" i="1"/>
  <c r="D245" i="1" s="1"/>
  <c r="C236" i="14" s="1"/>
  <c r="F245" i="1"/>
  <c r="B248" i="13"/>
  <c r="C247" i="13"/>
  <c r="D247" i="13" s="1"/>
  <c r="F243" i="12"/>
  <c r="C244" i="12"/>
  <c r="B245" i="12"/>
  <c r="C246" i="1"/>
  <c r="B247" i="1"/>
  <c r="B238" i="14" s="1"/>
  <c r="F247" i="13" l="1"/>
  <c r="G247" i="13" s="1"/>
  <c r="H247" i="13" s="1"/>
  <c r="E247" i="13" s="1"/>
  <c r="I247" i="13"/>
  <c r="G244" i="12"/>
  <c r="D244" i="12"/>
  <c r="E244" i="12" s="1"/>
  <c r="D235" i="14" s="1"/>
  <c r="E235" i="14" s="1"/>
  <c r="E246" i="1"/>
  <c r="D246" i="1" s="1"/>
  <c r="C237" i="14" s="1"/>
  <c r="F246" i="1"/>
  <c r="C248" i="13"/>
  <c r="D248" i="13" s="1"/>
  <c r="B249" i="13"/>
  <c r="F244" i="12"/>
  <c r="B246" i="12"/>
  <c r="C245" i="12"/>
  <c r="C247" i="1"/>
  <c r="B248" i="1"/>
  <c r="B239" i="14" s="1"/>
  <c r="F248" i="13" l="1"/>
  <c r="G248" i="13" s="1"/>
  <c r="H248" i="13" s="1"/>
  <c r="E248" i="13" s="1"/>
  <c r="I248" i="13"/>
  <c r="G245" i="12"/>
  <c r="D245" i="12"/>
  <c r="E247" i="1"/>
  <c r="D247" i="1" s="1"/>
  <c r="C238" i="14" s="1"/>
  <c r="F247" i="1"/>
  <c r="B250" i="13"/>
  <c r="C249" i="13"/>
  <c r="D249" i="13" s="1"/>
  <c r="F245" i="12"/>
  <c r="E245" i="12"/>
  <c r="D236" i="14" s="1"/>
  <c r="E236" i="14" s="1"/>
  <c r="B247" i="12"/>
  <c r="C246" i="12"/>
  <c r="B249" i="1"/>
  <c r="B240" i="14" s="1"/>
  <c r="C248" i="1"/>
  <c r="F249" i="13" l="1"/>
  <c r="G249" i="13" s="1"/>
  <c r="H249" i="13" s="1"/>
  <c r="E249" i="13" s="1"/>
  <c r="I249" i="13"/>
  <c r="G246" i="12"/>
  <c r="D246" i="12"/>
  <c r="E246" i="12" s="1"/>
  <c r="D237" i="14" s="1"/>
  <c r="E248" i="1"/>
  <c r="D248" i="1" s="1"/>
  <c r="C239" i="14" s="1"/>
  <c r="F248" i="1"/>
  <c r="B251" i="13"/>
  <c r="C250" i="13"/>
  <c r="D250" i="13" s="1"/>
  <c r="F246" i="12"/>
  <c r="C247" i="12"/>
  <c r="B248" i="12"/>
  <c r="B250" i="1"/>
  <c r="B241" i="14" s="1"/>
  <c r="C249" i="1"/>
  <c r="E237" i="14" l="1"/>
  <c r="F250" i="13"/>
  <c r="G250" i="13" s="1"/>
  <c r="H250" i="13" s="1"/>
  <c r="E250" i="13" s="1"/>
  <c r="I250" i="13"/>
  <c r="G247" i="12"/>
  <c r="D247" i="12"/>
  <c r="E247" i="12" s="1"/>
  <c r="D238" i="14" s="1"/>
  <c r="E249" i="1"/>
  <c r="D249" i="1" s="1"/>
  <c r="C240" i="14" s="1"/>
  <c r="F249" i="1"/>
  <c r="C251" i="13"/>
  <c r="D251" i="13" s="1"/>
  <c r="B252" i="13"/>
  <c r="F247" i="12"/>
  <c r="B249" i="12"/>
  <c r="C248" i="12"/>
  <c r="B251" i="1"/>
  <c r="B242" i="14" s="1"/>
  <c r="C250" i="1"/>
  <c r="E238" i="14" l="1"/>
  <c r="F251" i="13"/>
  <c r="G251" i="13" s="1"/>
  <c r="H251" i="13" s="1"/>
  <c r="E251" i="13" s="1"/>
  <c r="I251" i="13"/>
  <c r="G248" i="12"/>
  <c r="D248" i="12"/>
  <c r="E248" i="12" s="1"/>
  <c r="D239" i="14" s="1"/>
  <c r="E250" i="1"/>
  <c r="D250" i="1" s="1"/>
  <c r="C241" i="14" s="1"/>
  <c r="F250" i="1"/>
  <c r="C252" i="13"/>
  <c r="D252" i="13" s="1"/>
  <c r="B253" i="13"/>
  <c r="F248" i="12"/>
  <c r="B250" i="12"/>
  <c r="C249" i="12"/>
  <c r="C251" i="1"/>
  <c r="B252" i="1"/>
  <c r="B243" i="14" s="1"/>
  <c r="E239" i="14" l="1"/>
  <c r="F252" i="13"/>
  <c r="G252" i="13" s="1"/>
  <c r="H252" i="13" s="1"/>
  <c r="E252" i="13" s="1"/>
  <c r="I252" i="13"/>
  <c r="G249" i="12"/>
  <c r="D249" i="12"/>
  <c r="E249" i="12" s="1"/>
  <c r="D240" i="14" s="1"/>
  <c r="E251" i="1"/>
  <c r="D251" i="1" s="1"/>
  <c r="C242" i="14" s="1"/>
  <c r="F251" i="1"/>
  <c r="B254" i="13"/>
  <c r="C253" i="13"/>
  <c r="D253" i="13" s="1"/>
  <c r="F249" i="12"/>
  <c r="B251" i="12"/>
  <c r="C250" i="12"/>
  <c r="C252" i="1"/>
  <c r="B253" i="1"/>
  <c r="B244" i="14" s="1"/>
  <c r="E240" i="14" l="1"/>
  <c r="F253" i="13"/>
  <c r="G253" i="13" s="1"/>
  <c r="H253" i="13" s="1"/>
  <c r="E253" i="13" s="1"/>
  <c r="I253" i="13"/>
  <c r="G250" i="12"/>
  <c r="D250" i="12"/>
  <c r="E250" i="12" s="1"/>
  <c r="D241" i="14" s="1"/>
  <c r="E252" i="1"/>
  <c r="D252" i="1" s="1"/>
  <c r="C243" i="14" s="1"/>
  <c r="F252" i="1"/>
  <c r="B255" i="13"/>
  <c r="C254" i="13"/>
  <c r="D254" i="13" s="1"/>
  <c r="F250" i="12"/>
  <c r="C251" i="12"/>
  <c r="B252" i="12"/>
  <c r="C253" i="1"/>
  <c r="B254" i="1"/>
  <c r="B245" i="14" s="1"/>
  <c r="E241" i="14" l="1"/>
  <c r="F254" i="13"/>
  <c r="G254" i="13" s="1"/>
  <c r="H254" i="13" s="1"/>
  <c r="E254" i="13" s="1"/>
  <c r="I254" i="13"/>
  <c r="G251" i="12"/>
  <c r="D251" i="12"/>
  <c r="E253" i="1"/>
  <c r="D253" i="1" s="1"/>
  <c r="C244" i="14" s="1"/>
  <c r="F253" i="1"/>
  <c r="B256" i="13"/>
  <c r="C255" i="13"/>
  <c r="D255" i="13" s="1"/>
  <c r="F251" i="12"/>
  <c r="E251" i="12"/>
  <c r="D242" i="14" s="1"/>
  <c r="B253" i="12"/>
  <c r="C252" i="12"/>
  <c r="B255" i="1"/>
  <c r="B246" i="14" s="1"/>
  <c r="C254" i="1"/>
  <c r="E242" i="14" l="1"/>
  <c r="F255" i="13"/>
  <c r="G255" i="13" s="1"/>
  <c r="H255" i="13" s="1"/>
  <c r="E255" i="13" s="1"/>
  <c r="I255" i="13"/>
  <c r="G252" i="12"/>
  <c r="D252" i="12"/>
  <c r="E252" i="12" s="1"/>
  <c r="D243" i="14" s="1"/>
  <c r="E243" i="14" s="1"/>
  <c r="E254" i="1"/>
  <c r="D254" i="1" s="1"/>
  <c r="C245" i="14" s="1"/>
  <c r="F254" i="1"/>
  <c r="B257" i="13"/>
  <c r="C256" i="13"/>
  <c r="D256" i="13" s="1"/>
  <c r="F252" i="12"/>
  <c r="B254" i="12"/>
  <c r="C253" i="12"/>
  <c r="C255" i="1"/>
  <c r="B256" i="1"/>
  <c r="B247" i="14" s="1"/>
  <c r="F256" i="13" l="1"/>
  <c r="G256" i="13" s="1"/>
  <c r="H256" i="13" s="1"/>
  <c r="E256" i="13" s="1"/>
  <c r="I256" i="13"/>
  <c r="G253" i="12"/>
  <c r="D253" i="12"/>
  <c r="E253" i="12" s="1"/>
  <c r="D244" i="14" s="1"/>
  <c r="E255" i="1"/>
  <c r="D255" i="1" s="1"/>
  <c r="C246" i="14" s="1"/>
  <c r="F255" i="1"/>
  <c r="B258" i="13"/>
  <c r="C257" i="13"/>
  <c r="D257" i="13" s="1"/>
  <c r="F253" i="12"/>
  <c r="C254" i="12"/>
  <c r="B255" i="12"/>
  <c r="C256" i="1"/>
  <c r="B257" i="1"/>
  <c r="B248" i="14" s="1"/>
  <c r="E244" i="14" l="1"/>
  <c r="F257" i="13"/>
  <c r="G257" i="13" s="1"/>
  <c r="H257" i="13" s="1"/>
  <c r="E257" i="13" s="1"/>
  <c r="I257" i="13"/>
  <c r="G254" i="12"/>
  <c r="D254" i="12"/>
  <c r="E254" i="12" s="1"/>
  <c r="D245" i="14" s="1"/>
  <c r="E256" i="1"/>
  <c r="D256" i="1" s="1"/>
  <c r="C247" i="14" s="1"/>
  <c r="F256" i="1"/>
  <c r="B259" i="13"/>
  <c r="C258" i="13"/>
  <c r="D258" i="13" s="1"/>
  <c r="F254" i="12"/>
  <c r="B256" i="12"/>
  <c r="C255" i="12"/>
  <c r="B258" i="1"/>
  <c r="B249" i="14" s="1"/>
  <c r="C257" i="1"/>
  <c r="E245" i="14" l="1"/>
  <c r="F258" i="13"/>
  <c r="G258" i="13" s="1"/>
  <c r="H258" i="13" s="1"/>
  <c r="E258" i="13" s="1"/>
  <c r="I258" i="13"/>
  <c r="G255" i="12"/>
  <c r="D255" i="12"/>
  <c r="E255" i="12" s="1"/>
  <c r="D246" i="14" s="1"/>
  <c r="E257" i="1"/>
  <c r="D257" i="1" s="1"/>
  <c r="C248" i="14" s="1"/>
  <c r="F257" i="1"/>
  <c r="C259" i="13"/>
  <c r="D259" i="13" s="1"/>
  <c r="B260" i="13"/>
  <c r="F255" i="12"/>
  <c r="C256" i="12"/>
  <c r="B257" i="12"/>
  <c r="B259" i="1"/>
  <c r="B250" i="14" s="1"/>
  <c r="C258" i="1"/>
  <c r="E246" i="14" l="1"/>
  <c r="F259" i="13"/>
  <c r="G259" i="13" s="1"/>
  <c r="H259" i="13" s="1"/>
  <c r="E259" i="13" s="1"/>
  <c r="I259" i="13"/>
  <c r="G256" i="12"/>
  <c r="D256" i="12"/>
  <c r="E256" i="12" s="1"/>
  <c r="D247" i="14" s="1"/>
  <c r="E247" i="14" s="1"/>
  <c r="E258" i="1"/>
  <c r="D258" i="1" s="1"/>
  <c r="C249" i="14" s="1"/>
  <c r="F258" i="1"/>
  <c r="B261" i="13"/>
  <c r="C260" i="13"/>
  <c r="D260" i="13" s="1"/>
  <c r="F256" i="12"/>
  <c r="B258" i="12"/>
  <c r="C257" i="12"/>
  <c r="C259" i="1"/>
  <c r="B260" i="1"/>
  <c r="B251" i="14" s="1"/>
  <c r="F260" i="13" l="1"/>
  <c r="G260" i="13" s="1"/>
  <c r="H260" i="13" s="1"/>
  <c r="E260" i="13" s="1"/>
  <c r="I260" i="13"/>
  <c r="G257" i="12"/>
  <c r="D257" i="12"/>
  <c r="E257" i="12" s="1"/>
  <c r="D248" i="14" s="1"/>
  <c r="E248" i="14" s="1"/>
  <c r="E259" i="1"/>
  <c r="D259" i="1" s="1"/>
  <c r="C250" i="14" s="1"/>
  <c r="F259" i="1"/>
  <c r="C261" i="13"/>
  <c r="D261" i="13" s="1"/>
  <c r="B262" i="13"/>
  <c r="F257" i="12"/>
  <c r="B259" i="12"/>
  <c r="C258" i="12"/>
  <c r="B261" i="1"/>
  <c r="B252" i="14" s="1"/>
  <c r="C260" i="1"/>
  <c r="F261" i="13" l="1"/>
  <c r="G261" i="13" s="1"/>
  <c r="H261" i="13" s="1"/>
  <c r="E261" i="13" s="1"/>
  <c r="I261" i="13"/>
  <c r="G258" i="12"/>
  <c r="D258" i="12"/>
  <c r="E258" i="12" s="1"/>
  <c r="D249" i="14" s="1"/>
  <c r="E249" i="14" s="1"/>
  <c r="E260" i="1"/>
  <c r="D260" i="1" s="1"/>
  <c r="C251" i="14" s="1"/>
  <c r="F260" i="1"/>
  <c r="B263" i="13"/>
  <c r="C262" i="13"/>
  <c r="D262" i="13" s="1"/>
  <c r="F258" i="12"/>
  <c r="B260" i="12"/>
  <c r="C259" i="12"/>
  <c r="C261" i="1"/>
  <c r="B262" i="1"/>
  <c r="B253" i="14" s="1"/>
  <c r="F262" i="13" l="1"/>
  <c r="G262" i="13" s="1"/>
  <c r="H262" i="13" s="1"/>
  <c r="E262" i="13" s="1"/>
  <c r="I262" i="13"/>
  <c r="G259" i="12"/>
  <c r="D259" i="12"/>
  <c r="E259" i="12" s="1"/>
  <c r="D250" i="14" s="1"/>
  <c r="E250" i="14" s="1"/>
  <c r="E261" i="1"/>
  <c r="D261" i="1" s="1"/>
  <c r="C252" i="14" s="1"/>
  <c r="F261" i="1"/>
  <c r="B264" i="13"/>
  <c r="C263" i="13"/>
  <c r="D263" i="13" s="1"/>
  <c r="F259" i="12"/>
  <c r="C260" i="12"/>
  <c r="B261" i="12"/>
  <c r="C262" i="1"/>
  <c r="B263" i="1"/>
  <c r="B254" i="14" s="1"/>
  <c r="F263" i="13" l="1"/>
  <c r="G263" i="13" s="1"/>
  <c r="H263" i="13" s="1"/>
  <c r="E263" i="13" s="1"/>
  <c r="I263" i="13"/>
  <c r="G260" i="12"/>
  <c r="D260" i="12"/>
  <c r="E260" i="12" s="1"/>
  <c r="D251" i="14" s="1"/>
  <c r="E262" i="1"/>
  <c r="D262" i="1" s="1"/>
  <c r="C253" i="14" s="1"/>
  <c r="F262" i="1"/>
  <c r="C264" i="13"/>
  <c r="D264" i="13" s="1"/>
  <c r="B265" i="13"/>
  <c r="F260" i="12"/>
  <c r="B262" i="12"/>
  <c r="C261" i="12"/>
  <c r="C263" i="1"/>
  <c r="B264" i="1"/>
  <c r="B255" i="14" s="1"/>
  <c r="E251" i="14" l="1"/>
  <c r="F264" i="13"/>
  <c r="G264" i="13" s="1"/>
  <c r="H264" i="13" s="1"/>
  <c r="E264" i="13" s="1"/>
  <c r="I264" i="13"/>
  <c r="G261" i="12"/>
  <c r="D261" i="12"/>
  <c r="E261" i="12" s="1"/>
  <c r="D252" i="14" s="1"/>
  <c r="E263" i="1"/>
  <c r="D263" i="1" s="1"/>
  <c r="C254" i="14" s="1"/>
  <c r="F263" i="1"/>
  <c r="B266" i="13"/>
  <c r="C265" i="13"/>
  <c r="D265" i="13" s="1"/>
  <c r="F261" i="12"/>
  <c r="B263" i="12"/>
  <c r="C262" i="12"/>
  <c r="B265" i="1"/>
  <c r="B256" i="14" s="1"/>
  <c r="C264" i="1"/>
  <c r="F265" i="13" l="1"/>
  <c r="G265" i="13" s="1"/>
  <c r="H265" i="13" s="1"/>
  <c r="E265" i="13" s="1"/>
  <c r="I265" i="13"/>
  <c r="E252" i="14"/>
  <c r="G262" i="12"/>
  <c r="D262" i="12"/>
  <c r="E262" i="12" s="1"/>
  <c r="D253" i="14" s="1"/>
  <c r="E253" i="14" s="1"/>
  <c r="E264" i="1"/>
  <c r="D264" i="1" s="1"/>
  <c r="C255" i="14" s="1"/>
  <c r="F264" i="1"/>
  <c r="B267" i="13"/>
  <c r="C266" i="13"/>
  <c r="D266" i="13" s="1"/>
  <c r="F262" i="12"/>
  <c r="B264" i="12"/>
  <c r="C263" i="12"/>
  <c r="B266" i="1"/>
  <c r="B257" i="14" s="1"/>
  <c r="C265" i="1"/>
  <c r="F266" i="13" l="1"/>
  <c r="G266" i="13" s="1"/>
  <c r="H266" i="13" s="1"/>
  <c r="E266" i="13" s="1"/>
  <c r="I266" i="13"/>
  <c r="G263" i="12"/>
  <c r="D263" i="12"/>
  <c r="E263" i="12" s="1"/>
  <c r="D254" i="14" s="1"/>
  <c r="E265" i="1"/>
  <c r="D265" i="1" s="1"/>
  <c r="C256" i="14" s="1"/>
  <c r="F265" i="1"/>
  <c r="C267" i="13"/>
  <c r="D267" i="13" s="1"/>
  <c r="B268" i="13"/>
  <c r="F263" i="12"/>
  <c r="C264" i="12"/>
  <c r="B265" i="12"/>
  <c r="C266" i="1"/>
  <c r="B267" i="1"/>
  <c r="B258" i="14" s="1"/>
  <c r="E254" i="14" l="1"/>
  <c r="F267" i="13"/>
  <c r="G267" i="13" s="1"/>
  <c r="H267" i="13" s="1"/>
  <c r="E267" i="13" s="1"/>
  <c r="I267" i="13"/>
  <c r="G264" i="12"/>
  <c r="D264" i="12"/>
  <c r="E264" i="12" s="1"/>
  <c r="D255" i="14" s="1"/>
  <c r="E266" i="1"/>
  <c r="D266" i="1" s="1"/>
  <c r="C257" i="14" s="1"/>
  <c r="F266" i="1"/>
  <c r="C268" i="13"/>
  <c r="D268" i="13" s="1"/>
  <c r="B269" i="13"/>
  <c r="F264" i="12"/>
  <c r="B266" i="12"/>
  <c r="C265" i="12"/>
  <c r="C267" i="1"/>
  <c r="B268" i="1"/>
  <c r="B259" i="14" s="1"/>
  <c r="E255" i="14" l="1"/>
  <c r="F268" i="13"/>
  <c r="G268" i="13" s="1"/>
  <c r="H268" i="13" s="1"/>
  <c r="E268" i="13" s="1"/>
  <c r="I268" i="13"/>
  <c r="G265" i="12"/>
  <c r="D265" i="12"/>
  <c r="E265" i="12" s="1"/>
  <c r="D256" i="14" s="1"/>
  <c r="E267" i="1"/>
  <c r="D267" i="1" s="1"/>
  <c r="C258" i="14" s="1"/>
  <c r="F267" i="1"/>
  <c r="B270" i="13"/>
  <c r="C269" i="13"/>
  <c r="D269" i="13" s="1"/>
  <c r="F265" i="12"/>
  <c r="B267" i="12"/>
  <c r="C266" i="12"/>
  <c r="B269" i="1"/>
  <c r="B260" i="14" s="1"/>
  <c r="C268" i="1"/>
  <c r="E256" i="14" l="1"/>
  <c r="F269" i="13"/>
  <c r="G269" i="13" s="1"/>
  <c r="H269" i="13" s="1"/>
  <c r="E269" i="13" s="1"/>
  <c r="I269" i="13"/>
  <c r="G266" i="12"/>
  <c r="D266" i="12"/>
  <c r="E268" i="1"/>
  <c r="D268" i="1" s="1"/>
  <c r="C259" i="14" s="1"/>
  <c r="F268" i="1"/>
  <c r="B271" i="13"/>
  <c r="C270" i="13"/>
  <c r="D270" i="13" s="1"/>
  <c r="F266" i="12"/>
  <c r="E266" i="12"/>
  <c r="D257" i="14" s="1"/>
  <c r="E257" i="14" s="1"/>
  <c r="C267" i="12"/>
  <c r="B268" i="12"/>
  <c r="B270" i="1"/>
  <c r="B261" i="14" s="1"/>
  <c r="C269" i="1"/>
  <c r="F270" i="13" l="1"/>
  <c r="G270" i="13" s="1"/>
  <c r="H270" i="13" s="1"/>
  <c r="E270" i="13" s="1"/>
  <c r="I270" i="13"/>
  <c r="G267" i="12"/>
  <c r="D267" i="12"/>
  <c r="E267" i="12" s="1"/>
  <c r="D258" i="14" s="1"/>
  <c r="E258" i="14" s="1"/>
  <c r="E269" i="1"/>
  <c r="D269" i="1" s="1"/>
  <c r="C260" i="14" s="1"/>
  <c r="F269" i="1"/>
  <c r="C271" i="13"/>
  <c r="D271" i="13" s="1"/>
  <c r="B272" i="13"/>
  <c r="F267" i="12"/>
  <c r="C268" i="12"/>
  <c r="B269" i="12"/>
  <c r="B271" i="1"/>
  <c r="B262" i="14" s="1"/>
  <c r="C270" i="1"/>
  <c r="F271" i="13" l="1"/>
  <c r="G271" i="13" s="1"/>
  <c r="H271" i="13" s="1"/>
  <c r="E271" i="13" s="1"/>
  <c r="I271" i="13"/>
  <c r="G268" i="12"/>
  <c r="D268" i="12"/>
  <c r="E268" i="12" s="1"/>
  <c r="D259" i="14" s="1"/>
  <c r="E259" i="14" s="1"/>
  <c r="E270" i="1"/>
  <c r="D270" i="1" s="1"/>
  <c r="C261" i="14" s="1"/>
  <c r="F270" i="1"/>
  <c r="B273" i="13"/>
  <c r="C272" i="13"/>
  <c r="D272" i="13" s="1"/>
  <c r="F268" i="12"/>
  <c r="C269" i="12"/>
  <c r="B270" i="12"/>
  <c r="C271" i="1"/>
  <c r="B272" i="1"/>
  <c r="B263" i="14" s="1"/>
  <c r="F272" i="13" l="1"/>
  <c r="G272" i="13" s="1"/>
  <c r="H272" i="13" s="1"/>
  <c r="E272" i="13" s="1"/>
  <c r="I272" i="13"/>
  <c r="G269" i="12"/>
  <c r="D269" i="12"/>
  <c r="E269" i="12" s="1"/>
  <c r="D260" i="14" s="1"/>
  <c r="E260" i="14" s="1"/>
  <c r="E271" i="1"/>
  <c r="D271" i="1" s="1"/>
  <c r="C262" i="14" s="1"/>
  <c r="F271" i="1"/>
  <c r="B274" i="13"/>
  <c r="C273" i="13"/>
  <c r="D273" i="13" s="1"/>
  <c r="F269" i="12"/>
  <c r="B271" i="12"/>
  <c r="C270" i="12"/>
  <c r="C272" i="1"/>
  <c r="B273" i="1"/>
  <c r="B264" i="14" s="1"/>
  <c r="F273" i="13" l="1"/>
  <c r="G273" i="13" s="1"/>
  <c r="H273" i="13" s="1"/>
  <c r="E273" i="13" s="1"/>
  <c r="I273" i="13"/>
  <c r="G270" i="12"/>
  <c r="D270" i="12"/>
  <c r="E270" i="12" s="1"/>
  <c r="D261" i="14" s="1"/>
  <c r="E261" i="14" s="1"/>
  <c r="E272" i="1"/>
  <c r="D272" i="1" s="1"/>
  <c r="C263" i="14" s="1"/>
  <c r="F272" i="1"/>
  <c r="B275" i="13"/>
  <c r="C274" i="13"/>
  <c r="D274" i="13" s="1"/>
  <c r="F270" i="12"/>
  <c r="C271" i="12"/>
  <c r="B272" i="12"/>
  <c r="B274" i="1"/>
  <c r="B265" i="14" s="1"/>
  <c r="C273" i="1"/>
  <c r="F274" i="13" l="1"/>
  <c r="G274" i="13" s="1"/>
  <c r="H274" i="13" s="1"/>
  <c r="E274" i="13" s="1"/>
  <c r="I274" i="13"/>
  <c r="G271" i="12"/>
  <c r="D271" i="12"/>
  <c r="E271" i="12" s="1"/>
  <c r="D262" i="14" s="1"/>
  <c r="E273" i="1"/>
  <c r="D273" i="1" s="1"/>
  <c r="C264" i="14" s="1"/>
  <c r="F273" i="1"/>
  <c r="C275" i="13"/>
  <c r="D275" i="13" s="1"/>
  <c r="B276" i="13"/>
  <c r="F271" i="12"/>
  <c r="B273" i="12"/>
  <c r="C272" i="12"/>
  <c r="B275" i="1"/>
  <c r="B266" i="14" s="1"/>
  <c r="C274" i="1"/>
  <c r="E262" i="14" l="1"/>
  <c r="F275" i="13"/>
  <c r="G275" i="13" s="1"/>
  <c r="H275" i="13" s="1"/>
  <c r="E275" i="13" s="1"/>
  <c r="I275" i="13"/>
  <c r="G272" i="12"/>
  <c r="D272" i="12"/>
  <c r="E272" i="12" s="1"/>
  <c r="D263" i="14" s="1"/>
  <c r="E274" i="1"/>
  <c r="D274" i="1" s="1"/>
  <c r="C265" i="14" s="1"/>
  <c r="F274" i="1"/>
  <c r="B277" i="13"/>
  <c r="C276" i="13"/>
  <c r="D276" i="13" s="1"/>
  <c r="F272" i="12"/>
  <c r="B274" i="12"/>
  <c r="C273" i="12"/>
  <c r="C275" i="1"/>
  <c r="B276" i="1"/>
  <c r="B267" i="14" s="1"/>
  <c r="F276" i="13" l="1"/>
  <c r="G276" i="13" s="1"/>
  <c r="H276" i="13" s="1"/>
  <c r="E276" i="13" s="1"/>
  <c r="I276" i="13"/>
  <c r="E263" i="14"/>
  <c r="G273" i="12"/>
  <c r="D273" i="12"/>
  <c r="E273" i="12" s="1"/>
  <c r="D264" i="14" s="1"/>
  <c r="E264" i="14" s="1"/>
  <c r="E275" i="1"/>
  <c r="D275" i="1" s="1"/>
  <c r="C266" i="14" s="1"/>
  <c r="F275" i="1"/>
  <c r="C277" i="13"/>
  <c r="D277" i="13" s="1"/>
  <c r="B278" i="13"/>
  <c r="F273" i="12"/>
  <c r="C274" i="12"/>
  <c r="B275" i="12"/>
  <c r="C276" i="1"/>
  <c r="B277" i="1"/>
  <c r="B268" i="14" s="1"/>
  <c r="F277" i="13" l="1"/>
  <c r="G277" i="13" s="1"/>
  <c r="H277" i="13" s="1"/>
  <c r="E277" i="13" s="1"/>
  <c r="I277" i="13"/>
  <c r="G274" i="12"/>
  <c r="D274" i="12"/>
  <c r="E274" i="12" s="1"/>
  <c r="D265" i="14" s="1"/>
  <c r="E276" i="1"/>
  <c r="D276" i="1" s="1"/>
  <c r="C267" i="14" s="1"/>
  <c r="F276" i="1"/>
  <c r="B279" i="13"/>
  <c r="C278" i="13"/>
  <c r="D278" i="13" s="1"/>
  <c r="F274" i="12"/>
  <c r="B276" i="12"/>
  <c r="C275" i="12"/>
  <c r="B278" i="1"/>
  <c r="B269" i="14" s="1"/>
  <c r="C277" i="1"/>
  <c r="E265" i="14" l="1"/>
  <c r="F278" i="13"/>
  <c r="G278" i="13" s="1"/>
  <c r="H278" i="13" s="1"/>
  <c r="E278" i="13" s="1"/>
  <c r="I278" i="13"/>
  <c r="G275" i="12"/>
  <c r="D275" i="12"/>
  <c r="E275" i="12" s="1"/>
  <c r="D266" i="14" s="1"/>
  <c r="E277" i="1"/>
  <c r="D277" i="1" s="1"/>
  <c r="C268" i="14" s="1"/>
  <c r="F277" i="1"/>
  <c r="B280" i="13"/>
  <c r="C279" i="13"/>
  <c r="D279" i="13" s="1"/>
  <c r="F275" i="12"/>
  <c r="B277" i="12"/>
  <c r="C276" i="12"/>
  <c r="B279" i="1"/>
  <c r="B270" i="14" s="1"/>
  <c r="C278" i="1"/>
  <c r="E266" i="14" l="1"/>
  <c r="F279" i="13"/>
  <c r="G279" i="13" s="1"/>
  <c r="H279" i="13" s="1"/>
  <c r="E279" i="13" s="1"/>
  <c r="I279" i="13"/>
  <c r="G276" i="12"/>
  <c r="D276" i="12"/>
  <c r="E276" i="12" s="1"/>
  <c r="D267" i="14" s="1"/>
  <c r="E278" i="1"/>
  <c r="D278" i="1" s="1"/>
  <c r="C269" i="14" s="1"/>
  <c r="F278" i="1"/>
  <c r="C280" i="13"/>
  <c r="D280" i="13" s="1"/>
  <c r="B281" i="13"/>
  <c r="F276" i="12"/>
  <c r="C277" i="12"/>
  <c r="B278" i="12"/>
  <c r="C279" i="1"/>
  <c r="B280" i="1"/>
  <c r="B271" i="14" s="1"/>
  <c r="E267" i="14" l="1"/>
  <c r="F280" i="13"/>
  <c r="G280" i="13" s="1"/>
  <c r="H280" i="13" s="1"/>
  <c r="E280" i="13" s="1"/>
  <c r="I280" i="13"/>
  <c r="G277" i="12"/>
  <c r="D277" i="12"/>
  <c r="E277" i="12" s="1"/>
  <c r="D268" i="14" s="1"/>
  <c r="E279" i="1"/>
  <c r="D279" i="1" s="1"/>
  <c r="C270" i="14" s="1"/>
  <c r="F279" i="1"/>
  <c r="B282" i="13"/>
  <c r="C281" i="13"/>
  <c r="D281" i="13" s="1"/>
  <c r="F277" i="12"/>
  <c r="B279" i="12"/>
  <c r="C278" i="12"/>
  <c r="B281" i="1"/>
  <c r="B272" i="14" s="1"/>
  <c r="C280" i="1"/>
  <c r="E268" i="14" l="1"/>
  <c r="F281" i="13"/>
  <c r="G281" i="13" s="1"/>
  <c r="H281" i="13" s="1"/>
  <c r="E281" i="13" s="1"/>
  <c r="I281" i="13"/>
  <c r="G278" i="12"/>
  <c r="D278" i="12"/>
  <c r="E278" i="12" s="1"/>
  <c r="D269" i="14" s="1"/>
  <c r="E280" i="1"/>
  <c r="D280" i="1" s="1"/>
  <c r="C271" i="14" s="1"/>
  <c r="F280" i="1"/>
  <c r="B283" i="13"/>
  <c r="C282" i="13"/>
  <c r="D282" i="13" s="1"/>
  <c r="F278" i="12"/>
  <c r="B280" i="12"/>
  <c r="C279" i="12"/>
  <c r="C281" i="1"/>
  <c r="B282" i="1"/>
  <c r="B273" i="14" s="1"/>
  <c r="E269" i="14" l="1"/>
  <c r="F282" i="13"/>
  <c r="G282" i="13" s="1"/>
  <c r="H282" i="13" s="1"/>
  <c r="E282" i="13" s="1"/>
  <c r="I282" i="13"/>
  <c r="G279" i="12"/>
  <c r="D279" i="12"/>
  <c r="E279" i="12" s="1"/>
  <c r="D270" i="14" s="1"/>
  <c r="E281" i="1"/>
  <c r="D281" i="1" s="1"/>
  <c r="C272" i="14" s="1"/>
  <c r="F281" i="1"/>
  <c r="C283" i="13"/>
  <c r="D283" i="13" s="1"/>
  <c r="B284" i="13"/>
  <c r="F279" i="12"/>
  <c r="B281" i="12"/>
  <c r="C280" i="12"/>
  <c r="B283" i="1"/>
  <c r="B274" i="14" s="1"/>
  <c r="C282" i="1"/>
  <c r="E270" i="14" l="1"/>
  <c r="F283" i="13"/>
  <c r="G283" i="13" s="1"/>
  <c r="H283" i="13" s="1"/>
  <c r="E283" i="13" s="1"/>
  <c r="I283" i="13"/>
  <c r="G280" i="12"/>
  <c r="D280" i="12"/>
  <c r="E280" i="12" s="1"/>
  <c r="D271" i="14" s="1"/>
  <c r="E282" i="1"/>
  <c r="D282" i="1" s="1"/>
  <c r="C273" i="14" s="1"/>
  <c r="F282" i="1"/>
  <c r="B285" i="13"/>
  <c r="C284" i="13"/>
  <c r="D284" i="13" s="1"/>
  <c r="F280" i="12"/>
  <c r="C281" i="12"/>
  <c r="B282" i="12"/>
  <c r="C283" i="1"/>
  <c r="B284" i="1"/>
  <c r="B275" i="14" s="1"/>
  <c r="E271" i="14" l="1"/>
  <c r="F284" i="13"/>
  <c r="G284" i="13" s="1"/>
  <c r="H284" i="13" s="1"/>
  <c r="E284" i="13" s="1"/>
  <c r="I284" i="13"/>
  <c r="G281" i="12"/>
  <c r="D281" i="12"/>
  <c r="E281" i="12" s="1"/>
  <c r="D272" i="14" s="1"/>
  <c r="E283" i="1"/>
  <c r="D283" i="1" s="1"/>
  <c r="C274" i="14" s="1"/>
  <c r="F283" i="1"/>
  <c r="B286" i="13"/>
  <c r="C285" i="13"/>
  <c r="D285" i="13" s="1"/>
  <c r="F281" i="12"/>
  <c r="B283" i="12"/>
  <c r="C282" i="12"/>
  <c r="B285" i="1"/>
  <c r="B276" i="14" s="1"/>
  <c r="C284" i="1"/>
  <c r="E272" i="14" l="1"/>
  <c r="F285" i="13"/>
  <c r="G285" i="13" s="1"/>
  <c r="H285" i="13" s="1"/>
  <c r="E285" i="13" s="1"/>
  <c r="I285" i="13"/>
  <c r="G282" i="12"/>
  <c r="D282" i="12"/>
  <c r="E282" i="12" s="1"/>
  <c r="D273" i="14" s="1"/>
  <c r="E284" i="1"/>
  <c r="D284" i="1" s="1"/>
  <c r="C275" i="14" s="1"/>
  <c r="F284" i="1"/>
  <c r="B287" i="13"/>
  <c r="C286" i="13"/>
  <c r="D286" i="13" s="1"/>
  <c r="F282" i="12"/>
  <c r="B284" i="12"/>
  <c r="C283" i="12"/>
  <c r="B286" i="1"/>
  <c r="B277" i="14" s="1"/>
  <c r="C285" i="1"/>
  <c r="E273" i="14" l="1"/>
  <c r="F286" i="13"/>
  <c r="G286" i="13" s="1"/>
  <c r="H286" i="13" s="1"/>
  <c r="E286" i="13" s="1"/>
  <c r="I286" i="13"/>
  <c r="G283" i="12"/>
  <c r="D283" i="12"/>
  <c r="E283" i="12" s="1"/>
  <c r="D274" i="14" s="1"/>
  <c r="E274" i="14" s="1"/>
  <c r="E285" i="1"/>
  <c r="D285" i="1" s="1"/>
  <c r="C276" i="14" s="1"/>
  <c r="F285" i="1"/>
  <c r="C287" i="13"/>
  <c r="D287" i="13" s="1"/>
  <c r="B288" i="13"/>
  <c r="F283" i="12"/>
  <c r="C284" i="12"/>
  <c r="B285" i="12"/>
  <c r="B287" i="1"/>
  <c r="B278" i="14" s="1"/>
  <c r="C286" i="1"/>
  <c r="F287" i="13" l="1"/>
  <c r="G287" i="13" s="1"/>
  <c r="H287" i="13" s="1"/>
  <c r="E287" i="13" s="1"/>
  <c r="I287" i="13"/>
  <c r="G284" i="12"/>
  <c r="D284" i="12"/>
  <c r="E284" i="12" s="1"/>
  <c r="D275" i="14" s="1"/>
  <c r="E275" i="14" s="1"/>
  <c r="E286" i="1"/>
  <c r="D286" i="1" s="1"/>
  <c r="C277" i="14" s="1"/>
  <c r="F286" i="1"/>
  <c r="B289" i="13"/>
  <c r="C288" i="13"/>
  <c r="D288" i="13" s="1"/>
  <c r="F284" i="12"/>
  <c r="C285" i="12"/>
  <c r="B286" i="12"/>
  <c r="C287" i="1"/>
  <c r="B288" i="1"/>
  <c r="B279" i="14" s="1"/>
  <c r="F288" i="13" l="1"/>
  <c r="G288" i="13" s="1"/>
  <c r="H288" i="13" s="1"/>
  <c r="E288" i="13" s="1"/>
  <c r="I288" i="13"/>
  <c r="G285" i="12"/>
  <c r="D285" i="12"/>
  <c r="E285" i="12" s="1"/>
  <c r="D276" i="14" s="1"/>
  <c r="E276" i="14" s="1"/>
  <c r="E287" i="1"/>
  <c r="D287" i="1" s="1"/>
  <c r="C278" i="14" s="1"/>
  <c r="F287" i="1"/>
  <c r="B290" i="13"/>
  <c r="C289" i="13"/>
  <c r="D289" i="13" s="1"/>
  <c r="F285" i="12"/>
  <c r="B287" i="12"/>
  <c r="C286" i="12"/>
  <c r="B289" i="1"/>
  <c r="B280" i="14" s="1"/>
  <c r="C288" i="1"/>
  <c r="F289" i="13" l="1"/>
  <c r="G289" i="13" s="1"/>
  <c r="H289" i="13" s="1"/>
  <c r="E289" i="13" s="1"/>
  <c r="I289" i="13"/>
  <c r="G286" i="12"/>
  <c r="D286" i="12"/>
  <c r="E286" i="12" s="1"/>
  <c r="D277" i="14" s="1"/>
  <c r="E277" i="14" s="1"/>
  <c r="E288" i="1"/>
  <c r="D288" i="1" s="1"/>
  <c r="C279" i="14" s="1"/>
  <c r="F288" i="1"/>
  <c r="B291" i="13"/>
  <c r="C290" i="13"/>
  <c r="D290" i="13" s="1"/>
  <c r="F286" i="12"/>
  <c r="C287" i="12"/>
  <c r="B288" i="12"/>
  <c r="B290" i="1"/>
  <c r="B281" i="14" s="1"/>
  <c r="C289" i="1"/>
  <c r="F290" i="13" l="1"/>
  <c r="G290" i="13" s="1"/>
  <c r="H290" i="13" s="1"/>
  <c r="E290" i="13" s="1"/>
  <c r="I290" i="13"/>
  <c r="G287" i="12"/>
  <c r="D287" i="12"/>
  <c r="E287" i="12" s="1"/>
  <c r="D278" i="14" s="1"/>
  <c r="E278" i="14" s="1"/>
  <c r="E289" i="1"/>
  <c r="D289" i="1" s="1"/>
  <c r="C280" i="14" s="1"/>
  <c r="F289" i="1"/>
  <c r="C291" i="13"/>
  <c r="D291" i="13" s="1"/>
  <c r="B292" i="13"/>
  <c r="F287" i="12"/>
  <c r="B289" i="12"/>
  <c r="C288" i="12"/>
  <c r="B291" i="1"/>
  <c r="B282" i="14" s="1"/>
  <c r="C290" i="1"/>
  <c r="F291" i="13" l="1"/>
  <c r="G291" i="13" s="1"/>
  <c r="H291" i="13" s="1"/>
  <c r="E291" i="13" s="1"/>
  <c r="I291" i="13"/>
  <c r="G288" i="12"/>
  <c r="D288" i="12"/>
  <c r="E288" i="12" s="1"/>
  <c r="D279" i="14" s="1"/>
  <c r="E290" i="1"/>
  <c r="D290" i="1" s="1"/>
  <c r="C281" i="14" s="1"/>
  <c r="F290" i="1"/>
  <c r="B293" i="13"/>
  <c r="C292" i="13"/>
  <c r="D292" i="13" s="1"/>
  <c r="F288" i="12"/>
  <c r="B290" i="12"/>
  <c r="C289" i="12"/>
  <c r="C291" i="1"/>
  <c r="B292" i="1"/>
  <c r="B283" i="14" s="1"/>
  <c r="E279" i="14" l="1"/>
  <c r="F292" i="13"/>
  <c r="G292" i="13" s="1"/>
  <c r="H292" i="13" s="1"/>
  <c r="E292" i="13" s="1"/>
  <c r="I292" i="13"/>
  <c r="G289" i="12"/>
  <c r="D289" i="12"/>
  <c r="E289" i="12" s="1"/>
  <c r="D280" i="14" s="1"/>
  <c r="E291" i="1"/>
  <c r="D291" i="1" s="1"/>
  <c r="C282" i="14" s="1"/>
  <c r="F291" i="1"/>
  <c r="C293" i="13"/>
  <c r="D293" i="13" s="1"/>
  <c r="B294" i="13"/>
  <c r="F289" i="12"/>
  <c r="B291" i="12"/>
  <c r="C290" i="12"/>
  <c r="C292" i="1"/>
  <c r="B293" i="1"/>
  <c r="B284" i="14" s="1"/>
  <c r="E280" i="14" l="1"/>
  <c r="F293" i="13"/>
  <c r="G293" i="13" s="1"/>
  <c r="H293" i="13" s="1"/>
  <c r="E293" i="13" s="1"/>
  <c r="I293" i="13"/>
  <c r="G290" i="12"/>
  <c r="D290" i="12"/>
  <c r="E290" i="12" s="1"/>
  <c r="D281" i="14" s="1"/>
  <c r="E292" i="1"/>
  <c r="D292" i="1" s="1"/>
  <c r="C283" i="14" s="1"/>
  <c r="F292" i="1"/>
  <c r="B295" i="13"/>
  <c r="C294" i="13"/>
  <c r="D294" i="13" s="1"/>
  <c r="F290" i="12"/>
  <c r="B292" i="12"/>
  <c r="C291" i="12"/>
  <c r="B294" i="1"/>
  <c r="B285" i="14" s="1"/>
  <c r="C293" i="1"/>
  <c r="E281" i="14" l="1"/>
  <c r="F294" i="13"/>
  <c r="G294" i="13" s="1"/>
  <c r="H294" i="13" s="1"/>
  <c r="E294" i="13" s="1"/>
  <c r="I294" i="13"/>
  <c r="G291" i="12"/>
  <c r="D291" i="12"/>
  <c r="E291" i="12" s="1"/>
  <c r="D282" i="14" s="1"/>
  <c r="E293" i="1"/>
  <c r="D293" i="1" s="1"/>
  <c r="C284" i="14" s="1"/>
  <c r="F293" i="1"/>
  <c r="B296" i="13"/>
  <c r="C295" i="13"/>
  <c r="D295" i="13" s="1"/>
  <c r="F291" i="12"/>
  <c r="B293" i="12"/>
  <c r="C292" i="12"/>
  <c r="B295" i="1"/>
  <c r="B286" i="14" s="1"/>
  <c r="C294" i="1"/>
  <c r="E282" i="14" l="1"/>
  <c r="F295" i="13"/>
  <c r="G295" i="13" s="1"/>
  <c r="H295" i="13" s="1"/>
  <c r="E295" i="13" s="1"/>
  <c r="I295" i="13"/>
  <c r="G292" i="12"/>
  <c r="D292" i="12"/>
  <c r="E292" i="12" s="1"/>
  <c r="D283" i="14" s="1"/>
  <c r="E294" i="1"/>
  <c r="D294" i="1" s="1"/>
  <c r="C285" i="14" s="1"/>
  <c r="F294" i="1"/>
  <c r="C296" i="13"/>
  <c r="D296" i="13" s="1"/>
  <c r="B297" i="13"/>
  <c r="F292" i="12"/>
  <c r="B294" i="12"/>
  <c r="C293" i="12"/>
  <c r="C295" i="1"/>
  <c r="B296" i="1"/>
  <c r="B287" i="14" s="1"/>
  <c r="E283" i="14" l="1"/>
  <c r="F296" i="13"/>
  <c r="G296" i="13" s="1"/>
  <c r="H296" i="13" s="1"/>
  <c r="E296" i="13" s="1"/>
  <c r="I296" i="13"/>
  <c r="G293" i="12"/>
  <c r="D293" i="12"/>
  <c r="E293" i="12" s="1"/>
  <c r="D284" i="14" s="1"/>
  <c r="E295" i="1"/>
  <c r="D295" i="1" s="1"/>
  <c r="C286" i="14" s="1"/>
  <c r="F295" i="1"/>
  <c r="B298" i="13"/>
  <c r="C297" i="13"/>
  <c r="D297" i="13" s="1"/>
  <c r="F293" i="12"/>
  <c r="C294" i="12"/>
  <c r="B295" i="12"/>
  <c r="B297" i="1"/>
  <c r="B288" i="14" s="1"/>
  <c r="C296" i="1"/>
  <c r="E284" i="14" l="1"/>
  <c r="F297" i="13"/>
  <c r="G297" i="13" s="1"/>
  <c r="H297" i="13" s="1"/>
  <c r="E297" i="13" s="1"/>
  <c r="I297" i="13"/>
  <c r="G294" i="12"/>
  <c r="D294" i="12"/>
  <c r="E294" i="12" s="1"/>
  <c r="D285" i="14" s="1"/>
  <c r="E296" i="1"/>
  <c r="D296" i="1" s="1"/>
  <c r="C287" i="14" s="1"/>
  <c r="F296" i="1"/>
  <c r="B299" i="13"/>
  <c r="C298" i="13"/>
  <c r="D298" i="13" s="1"/>
  <c r="F294" i="12"/>
  <c r="B296" i="12"/>
  <c r="C295" i="12"/>
  <c r="C297" i="1"/>
  <c r="B298" i="1"/>
  <c r="B289" i="14" s="1"/>
  <c r="E285" i="14" l="1"/>
  <c r="F298" i="13"/>
  <c r="G298" i="13" s="1"/>
  <c r="H298" i="13" s="1"/>
  <c r="E298" i="13" s="1"/>
  <c r="I298" i="13"/>
  <c r="G295" i="12"/>
  <c r="D295" i="12"/>
  <c r="E295" i="12" s="1"/>
  <c r="D286" i="14" s="1"/>
  <c r="E297" i="1"/>
  <c r="D297" i="1" s="1"/>
  <c r="C288" i="14" s="1"/>
  <c r="F297" i="1"/>
  <c r="C299" i="13"/>
  <c r="D299" i="13" s="1"/>
  <c r="B300" i="13"/>
  <c r="F295" i="12"/>
  <c r="B297" i="12"/>
  <c r="C296" i="12"/>
  <c r="B299" i="1"/>
  <c r="B290" i="14" s="1"/>
  <c r="C298" i="1"/>
  <c r="F299" i="13" l="1"/>
  <c r="G299" i="13" s="1"/>
  <c r="H299" i="13" s="1"/>
  <c r="E299" i="13" s="1"/>
  <c r="I299" i="13"/>
  <c r="E286" i="14"/>
  <c r="G296" i="12"/>
  <c r="D296" i="12"/>
  <c r="E296" i="12" s="1"/>
  <c r="D287" i="14" s="1"/>
  <c r="E287" i="14" s="1"/>
  <c r="E298" i="1"/>
  <c r="D298" i="1" s="1"/>
  <c r="C289" i="14" s="1"/>
  <c r="F298" i="1"/>
  <c r="B301" i="13"/>
  <c r="C300" i="13"/>
  <c r="D300" i="13" s="1"/>
  <c r="F296" i="12"/>
  <c r="B298" i="12"/>
  <c r="C297" i="12"/>
  <c r="C299" i="1"/>
  <c r="B300" i="1"/>
  <c r="B291" i="14" s="1"/>
  <c r="F300" i="13" l="1"/>
  <c r="G300" i="13" s="1"/>
  <c r="H300" i="13" s="1"/>
  <c r="E300" i="13" s="1"/>
  <c r="I300" i="13"/>
  <c r="G297" i="12"/>
  <c r="D297" i="12"/>
  <c r="E297" i="12" s="1"/>
  <c r="D288" i="14" s="1"/>
  <c r="E299" i="1"/>
  <c r="D299" i="1" s="1"/>
  <c r="C290" i="14" s="1"/>
  <c r="F299" i="1"/>
  <c r="B302" i="13"/>
  <c r="C301" i="13"/>
  <c r="D301" i="13" s="1"/>
  <c r="F297" i="12"/>
  <c r="C298" i="12"/>
  <c r="B299" i="12"/>
  <c r="B301" i="1"/>
  <c r="B292" i="14" s="1"/>
  <c r="C300" i="1"/>
  <c r="E288" i="14" l="1"/>
  <c r="F301" i="13"/>
  <c r="G301" i="13" s="1"/>
  <c r="H301" i="13" s="1"/>
  <c r="E301" i="13" s="1"/>
  <c r="I301" i="13"/>
  <c r="G298" i="12"/>
  <c r="D298" i="12"/>
  <c r="E298" i="12" s="1"/>
  <c r="D289" i="14" s="1"/>
  <c r="E300" i="1"/>
  <c r="D300" i="1" s="1"/>
  <c r="C291" i="14" s="1"/>
  <c r="F300" i="1"/>
  <c r="B303" i="13"/>
  <c r="C302" i="13"/>
  <c r="D302" i="13" s="1"/>
  <c r="F298" i="12"/>
  <c r="B300" i="12"/>
  <c r="C299" i="12"/>
  <c r="B302" i="1"/>
  <c r="B293" i="14" s="1"/>
  <c r="C301" i="1"/>
  <c r="E289" i="14" l="1"/>
  <c r="F302" i="13"/>
  <c r="G302" i="13" s="1"/>
  <c r="H302" i="13" s="1"/>
  <c r="E302" i="13" s="1"/>
  <c r="I302" i="13"/>
  <c r="G299" i="12"/>
  <c r="D299" i="12"/>
  <c r="E299" i="12" s="1"/>
  <c r="D290" i="14" s="1"/>
  <c r="E301" i="1"/>
  <c r="D301" i="1" s="1"/>
  <c r="C292" i="14" s="1"/>
  <c r="F301" i="1"/>
  <c r="C303" i="13"/>
  <c r="D303" i="13" s="1"/>
  <c r="B304" i="13"/>
  <c r="F299" i="12"/>
  <c r="C300" i="12"/>
  <c r="B301" i="12"/>
  <c r="B303" i="1"/>
  <c r="B294" i="14" s="1"/>
  <c r="C302" i="1"/>
  <c r="E290" i="14" l="1"/>
  <c r="F303" i="13"/>
  <c r="G303" i="13" s="1"/>
  <c r="H303" i="13" s="1"/>
  <c r="E303" i="13" s="1"/>
  <c r="I303" i="13"/>
  <c r="G300" i="12"/>
  <c r="D300" i="12"/>
  <c r="E300" i="12" s="1"/>
  <c r="D291" i="14" s="1"/>
  <c r="E302" i="1"/>
  <c r="D302" i="1" s="1"/>
  <c r="C293" i="14" s="1"/>
  <c r="F302" i="1"/>
  <c r="B305" i="13"/>
  <c r="C304" i="13"/>
  <c r="D304" i="13" s="1"/>
  <c r="F300" i="12"/>
  <c r="C301" i="12"/>
  <c r="B302" i="12"/>
  <c r="C303" i="1"/>
  <c r="B304" i="1"/>
  <c r="B295" i="14" s="1"/>
  <c r="E291" i="14" l="1"/>
  <c r="F304" i="13"/>
  <c r="G304" i="13" s="1"/>
  <c r="H304" i="13" s="1"/>
  <c r="E304" i="13" s="1"/>
  <c r="I304" i="13"/>
  <c r="G301" i="12"/>
  <c r="D301" i="12"/>
  <c r="E301" i="12" s="1"/>
  <c r="D292" i="14" s="1"/>
  <c r="E303" i="1"/>
  <c r="D303" i="1" s="1"/>
  <c r="C294" i="14" s="1"/>
  <c r="F303" i="1"/>
  <c r="B306" i="13"/>
  <c r="C305" i="13"/>
  <c r="D305" i="13" s="1"/>
  <c r="F301" i="12"/>
  <c r="C302" i="12"/>
  <c r="B303" i="12"/>
  <c r="C304" i="1"/>
  <c r="B305" i="1"/>
  <c r="B296" i="14" s="1"/>
  <c r="E292" i="14" l="1"/>
  <c r="F305" i="13"/>
  <c r="G305" i="13" s="1"/>
  <c r="H305" i="13" s="1"/>
  <c r="E305" i="13" s="1"/>
  <c r="I305" i="13"/>
  <c r="G302" i="12"/>
  <c r="D302" i="12"/>
  <c r="E302" i="12" s="1"/>
  <c r="D293" i="14" s="1"/>
  <c r="E293" i="14" s="1"/>
  <c r="E304" i="1"/>
  <c r="D304" i="1" s="1"/>
  <c r="C295" i="14" s="1"/>
  <c r="F304" i="1"/>
  <c r="B307" i="13"/>
  <c r="C306" i="13"/>
  <c r="D306" i="13" s="1"/>
  <c r="F302" i="12"/>
  <c r="B304" i="12"/>
  <c r="C303" i="12"/>
  <c r="C305" i="1"/>
  <c r="B306" i="1"/>
  <c r="B297" i="14" s="1"/>
  <c r="F306" i="13" l="1"/>
  <c r="G306" i="13" s="1"/>
  <c r="H306" i="13" s="1"/>
  <c r="E306" i="13" s="1"/>
  <c r="I306" i="13"/>
  <c r="G303" i="12"/>
  <c r="D303" i="12"/>
  <c r="E303" i="12" s="1"/>
  <c r="D294" i="14" s="1"/>
  <c r="E294" i="14" s="1"/>
  <c r="E305" i="1"/>
  <c r="D305" i="1" s="1"/>
  <c r="C296" i="14" s="1"/>
  <c r="F305" i="1"/>
  <c r="C307" i="13"/>
  <c r="D307" i="13" s="1"/>
  <c r="B308" i="13"/>
  <c r="F303" i="12"/>
  <c r="B305" i="12"/>
  <c r="C304" i="12"/>
  <c r="B307" i="1"/>
  <c r="B298" i="14" s="1"/>
  <c r="C306" i="1"/>
  <c r="F307" i="13" l="1"/>
  <c r="G307" i="13" s="1"/>
  <c r="H307" i="13" s="1"/>
  <c r="E307" i="13" s="1"/>
  <c r="I307" i="13"/>
  <c r="G304" i="12"/>
  <c r="D304" i="12"/>
  <c r="E304" i="12" s="1"/>
  <c r="D295" i="14" s="1"/>
  <c r="E295" i="14" s="1"/>
  <c r="E306" i="1"/>
  <c r="D306" i="1" s="1"/>
  <c r="C297" i="14" s="1"/>
  <c r="F306" i="1"/>
  <c r="B309" i="13"/>
  <c r="C308" i="13"/>
  <c r="D308" i="13" s="1"/>
  <c r="F304" i="12"/>
  <c r="B306" i="12"/>
  <c r="C305" i="12"/>
  <c r="C307" i="1"/>
  <c r="B308" i="1"/>
  <c r="B299" i="14" s="1"/>
  <c r="F308" i="13" l="1"/>
  <c r="G308" i="13" s="1"/>
  <c r="H308" i="13" s="1"/>
  <c r="E308" i="13" s="1"/>
  <c r="I308" i="13"/>
  <c r="G305" i="12"/>
  <c r="D305" i="12"/>
  <c r="E305" i="12" s="1"/>
  <c r="D296" i="14" s="1"/>
  <c r="E296" i="14" s="1"/>
  <c r="E307" i="1"/>
  <c r="D307" i="1" s="1"/>
  <c r="C298" i="14" s="1"/>
  <c r="F307" i="1"/>
  <c r="C309" i="13"/>
  <c r="D309" i="13" s="1"/>
  <c r="B310" i="13"/>
  <c r="F305" i="12"/>
  <c r="B307" i="12"/>
  <c r="C306" i="12"/>
  <c r="B309" i="1"/>
  <c r="B300" i="14" s="1"/>
  <c r="C308" i="1"/>
  <c r="F309" i="13" l="1"/>
  <c r="G309" i="13" s="1"/>
  <c r="H309" i="13" s="1"/>
  <c r="E309" i="13" s="1"/>
  <c r="I309" i="13"/>
  <c r="G306" i="12"/>
  <c r="D306" i="12"/>
  <c r="E306" i="12" s="1"/>
  <c r="D297" i="14" s="1"/>
  <c r="E297" i="14" s="1"/>
  <c r="E308" i="1"/>
  <c r="D308" i="1" s="1"/>
  <c r="C299" i="14" s="1"/>
  <c r="F308" i="1"/>
  <c r="B311" i="13"/>
  <c r="C310" i="13"/>
  <c r="D310" i="13" s="1"/>
  <c r="F306" i="12"/>
  <c r="B308" i="12"/>
  <c r="C307" i="12"/>
  <c r="B310" i="1"/>
  <c r="B301" i="14" s="1"/>
  <c r="C309" i="1"/>
  <c r="F310" i="13" l="1"/>
  <c r="G310" i="13" s="1"/>
  <c r="H310" i="13" s="1"/>
  <c r="E310" i="13" s="1"/>
  <c r="I310" i="13"/>
  <c r="G307" i="12"/>
  <c r="D307" i="12"/>
  <c r="E307" i="12" s="1"/>
  <c r="D298" i="14" s="1"/>
  <c r="E298" i="14" s="1"/>
  <c r="E309" i="1"/>
  <c r="D309" i="1" s="1"/>
  <c r="C300" i="14" s="1"/>
  <c r="F309" i="1"/>
  <c r="B312" i="13"/>
  <c r="C311" i="13"/>
  <c r="D311" i="13" s="1"/>
  <c r="F307" i="12"/>
  <c r="C308" i="12"/>
  <c r="B309" i="12"/>
  <c r="B311" i="1"/>
  <c r="B302" i="14" s="1"/>
  <c r="C310" i="1"/>
  <c r="F311" i="13" l="1"/>
  <c r="G311" i="13" s="1"/>
  <c r="H311" i="13" s="1"/>
  <c r="E311" i="13" s="1"/>
  <c r="I311" i="13"/>
  <c r="G308" i="12"/>
  <c r="D308" i="12"/>
  <c r="E308" i="12" s="1"/>
  <c r="D299" i="14" s="1"/>
  <c r="E310" i="1"/>
  <c r="D310" i="1" s="1"/>
  <c r="C301" i="14" s="1"/>
  <c r="F310" i="1"/>
  <c r="C312" i="13"/>
  <c r="D312" i="13" s="1"/>
  <c r="B313" i="13"/>
  <c r="F308" i="12"/>
  <c r="B310" i="12"/>
  <c r="C309" i="12"/>
  <c r="C311" i="1"/>
  <c r="B312" i="1"/>
  <c r="B303" i="14" s="1"/>
  <c r="E299" i="14" l="1"/>
  <c r="F312" i="13"/>
  <c r="G312" i="13" s="1"/>
  <c r="H312" i="13" s="1"/>
  <c r="E312" i="13" s="1"/>
  <c r="I312" i="13"/>
  <c r="G309" i="12"/>
  <c r="D309" i="12"/>
  <c r="E309" i="12" s="1"/>
  <c r="D300" i="14" s="1"/>
  <c r="E311" i="1"/>
  <c r="D311" i="1" s="1"/>
  <c r="C302" i="14" s="1"/>
  <c r="F311" i="1"/>
  <c r="B314" i="13"/>
  <c r="C313" i="13"/>
  <c r="D313" i="13" s="1"/>
  <c r="F309" i="12"/>
  <c r="B311" i="12"/>
  <c r="C310" i="12"/>
  <c r="C312" i="1"/>
  <c r="B313" i="1"/>
  <c r="B304" i="14" s="1"/>
  <c r="E300" i="14" l="1"/>
  <c r="F313" i="13"/>
  <c r="G313" i="13" s="1"/>
  <c r="H313" i="13" s="1"/>
  <c r="E313" i="13" s="1"/>
  <c r="I313" i="13"/>
  <c r="G310" i="12"/>
  <c r="D310" i="12"/>
  <c r="E310" i="12" s="1"/>
  <c r="D301" i="14" s="1"/>
  <c r="E312" i="1"/>
  <c r="D312" i="1" s="1"/>
  <c r="C303" i="14" s="1"/>
  <c r="F312" i="1"/>
  <c r="C314" i="13"/>
  <c r="D314" i="13" s="1"/>
  <c r="B315" i="13"/>
  <c r="F310" i="12"/>
  <c r="C311" i="12"/>
  <c r="B312" i="12"/>
  <c r="B314" i="1"/>
  <c r="B305" i="14" s="1"/>
  <c r="C313" i="1"/>
  <c r="E301" i="14" l="1"/>
  <c r="F314" i="13"/>
  <c r="G314" i="13" s="1"/>
  <c r="H314" i="13" s="1"/>
  <c r="E314" i="13" s="1"/>
  <c r="I314" i="13"/>
  <c r="G311" i="12"/>
  <c r="D311" i="12"/>
  <c r="E311" i="12" s="1"/>
  <c r="D302" i="14" s="1"/>
  <c r="E313" i="1"/>
  <c r="D313" i="1" s="1"/>
  <c r="C304" i="14" s="1"/>
  <c r="F313" i="1"/>
  <c r="C315" i="13"/>
  <c r="D315" i="13" s="1"/>
  <c r="B316" i="13"/>
  <c r="F311" i="12"/>
  <c r="B313" i="12"/>
  <c r="C312" i="12"/>
  <c r="B315" i="1"/>
  <c r="B306" i="14" s="1"/>
  <c r="C314" i="1"/>
  <c r="E302" i="14" l="1"/>
  <c r="F315" i="13"/>
  <c r="G315" i="13" s="1"/>
  <c r="H315" i="13" s="1"/>
  <c r="E315" i="13" s="1"/>
  <c r="I315" i="13"/>
  <c r="G312" i="12"/>
  <c r="D312" i="12"/>
  <c r="E312" i="12" s="1"/>
  <c r="D303" i="14" s="1"/>
  <c r="E314" i="1"/>
  <c r="D314" i="1" s="1"/>
  <c r="C305" i="14" s="1"/>
  <c r="F314" i="1"/>
  <c r="B317" i="13"/>
  <c r="C316" i="13"/>
  <c r="D316" i="13" s="1"/>
  <c r="F312" i="12"/>
  <c r="B314" i="12"/>
  <c r="C313" i="12"/>
  <c r="C315" i="1"/>
  <c r="B316" i="1"/>
  <c r="B307" i="14" s="1"/>
  <c r="E303" i="14" l="1"/>
  <c r="F316" i="13"/>
  <c r="G316" i="13" s="1"/>
  <c r="H316" i="13" s="1"/>
  <c r="E316" i="13" s="1"/>
  <c r="I316" i="13"/>
  <c r="G313" i="12"/>
  <c r="D313" i="12"/>
  <c r="E313" i="12" s="1"/>
  <c r="D304" i="14" s="1"/>
  <c r="E315" i="1"/>
  <c r="D315" i="1" s="1"/>
  <c r="C306" i="14" s="1"/>
  <c r="F315" i="1"/>
  <c r="B318" i="13"/>
  <c r="C317" i="13"/>
  <c r="D317" i="13" s="1"/>
  <c r="F313" i="12"/>
  <c r="B315" i="12"/>
  <c r="C314" i="12"/>
  <c r="B317" i="1"/>
  <c r="B308" i="14" s="1"/>
  <c r="C316" i="1"/>
  <c r="E304" i="14" l="1"/>
  <c r="F317" i="13"/>
  <c r="G317" i="13" s="1"/>
  <c r="H317" i="13" s="1"/>
  <c r="E317" i="13" s="1"/>
  <c r="I317" i="13"/>
  <c r="G314" i="12"/>
  <c r="D314" i="12"/>
  <c r="E314" i="12" s="1"/>
  <c r="D305" i="14" s="1"/>
  <c r="E316" i="1"/>
  <c r="D316" i="1" s="1"/>
  <c r="C307" i="14" s="1"/>
  <c r="F316" i="1"/>
  <c r="B319" i="13"/>
  <c r="C318" i="13"/>
  <c r="D318" i="13" s="1"/>
  <c r="F314" i="12"/>
  <c r="C315" i="12"/>
  <c r="B316" i="12"/>
  <c r="B318" i="1"/>
  <c r="B309" i="14" s="1"/>
  <c r="C317" i="1"/>
  <c r="E305" i="14" l="1"/>
  <c r="F318" i="13"/>
  <c r="G318" i="13" s="1"/>
  <c r="H318" i="13" s="1"/>
  <c r="E318" i="13" s="1"/>
  <c r="I318" i="13"/>
  <c r="G315" i="12"/>
  <c r="D315" i="12"/>
  <c r="E315" i="12" s="1"/>
  <c r="D306" i="14" s="1"/>
  <c r="E317" i="1"/>
  <c r="D317" i="1" s="1"/>
  <c r="C308" i="14" s="1"/>
  <c r="F317" i="1"/>
  <c r="C319" i="13"/>
  <c r="D319" i="13" s="1"/>
  <c r="B320" i="13"/>
  <c r="F315" i="12"/>
  <c r="C316" i="12"/>
  <c r="B317" i="12"/>
  <c r="B319" i="1"/>
  <c r="B310" i="14" s="1"/>
  <c r="C318" i="1"/>
  <c r="E306" i="14" l="1"/>
  <c r="F319" i="13"/>
  <c r="G319" i="13" s="1"/>
  <c r="H319" i="13" s="1"/>
  <c r="E319" i="13" s="1"/>
  <c r="I319" i="13"/>
  <c r="G316" i="12"/>
  <c r="D316" i="12"/>
  <c r="E316" i="12" s="1"/>
  <c r="D307" i="14" s="1"/>
  <c r="E318" i="1"/>
  <c r="D318" i="1" s="1"/>
  <c r="C309" i="14" s="1"/>
  <c r="F318" i="1"/>
  <c r="B321" i="13"/>
  <c r="C320" i="13"/>
  <c r="D320" i="13" s="1"/>
  <c r="F316" i="12"/>
  <c r="B318" i="12"/>
  <c r="C317" i="12"/>
  <c r="C319" i="1"/>
  <c r="B320" i="1"/>
  <c r="B311" i="14" s="1"/>
  <c r="E307" i="14" l="1"/>
  <c r="F320" i="13"/>
  <c r="G320" i="13" s="1"/>
  <c r="H320" i="13" s="1"/>
  <c r="E320" i="13" s="1"/>
  <c r="I320" i="13"/>
  <c r="G317" i="12"/>
  <c r="D317" i="12"/>
  <c r="E319" i="1"/>
  <c r="D319" i="1" s="1"/>
  <c r="C310" i="14" s="1"/>
  <c r="F319" i="1"/>
  <c r="B322" i="13"/>
  <c r="C321" i="13"/>
  <c r="D321" i="13" s="1"/>
  <c r="F317" i="12"/>
  <c r="E317" i="12"/>
  <c r="D308" i="14" s="1"/>
  <c r="E308" i="14" s="1"/>
  <c r="C318" i="12"/>
  <c r="B319" i="12"/>
  <c r="C320" i="1"/>
  <c r="B321" i="1"/>
  <c r="B312" i="14" s="1"/>
  <c r="F321" i="13" l="1"/>
  <c r="G321" i="13" s="1"/>
  <c r="H321" i="13" s="1"/>
  <c r="E321" i="13" s="1"/>
  <c r="I321" i="13"/>
  <c r="G318" i="12"/>
  <c r="D318" i="12"/>
  <c r="E318" i="12" s="1"/>
  <c r="D309" i="14" s="1"/>
  <c r="E309" i="14" s="1"/>
  <c r="E320" i="1"/>
  <c r="D320" i="1" s="1"/>
  <c r="C311" i="14" s="1"/>
  <c r="F320" i="1"/>
  <c r="B323" i="13"/>
  <c r="C322" i="13"/>
  <c r="D322" i="13" s="1"/>
  <c r="F318" i="12"/>
  <c r="B320" i="12"/>
  <c r="C319" i="12"/>
  <c r="B322" i="1"/>
  <c r="B313" i="14" s="1"/>
  <c r="C321" i="1"/>
  <c r="F322" i="13" l="1"/>
  <c r="G322" i="13" s="1"/>
  <c r="H322" i="13" s="1"/>
  <c r="E322" i="13" s="1"/>
  <c r="I322" i="13"/>
  <c r="G319" i="12"/>
  <c r="D319" i="12"/>
  <c r="E319" i="12" s="1"/>
  <c r="D310" i="14" s="1"/>
  <c r="E310" i="14" s="1"/>
  <c r="E321" i="1"/>
  <c r="D321" i="1" s="1"/>
  <c r="C312" i="14" s="1"/>
  <c r="F321" i="1"/>
  <c r="B324" i="13"/>
  <c r="C323" i="13"/>
  <c r="D323" i="13" s="1"/>
  <c r="F319" i="12"/>
  <c r="B321" i="12"/>
  <c r="C320" i="12"/>
  <c r="B323" i="1"/>
  <c r="B314" i="14" s="1"/>
  <c r="C322" i="1"/>
  <c r="F323" i="13" l="1"/>
  <c r="G323" i="13" s="1"/>
  <c r="H323" i="13" s="1"/>
  <c r="E323" i="13" s="1"/>
  <c r="I323" i="13"/>
  <c r="G320" i="12"/>
  <c r="D320" i="12"/>
  <c r="E320" i="12" s="1"/>
  <c r="D311" i="14" s="1"/>
  <c r="E322" i="1"/>
  <c r="D322" i="1" s="1"/>
  <c r="C313" i="14" s="1"/>
  <c r="F322" i="1"/>
  <c r="B325" i="13"/>
  <c r="C324" i="13"/>
  <c r="D324" i="13" s="1"/>
  <c r="F320" i="12"/>
  <c r="B322" i="12"/>
  <c r="C321" i="12"/>
  <c r="C323" i="1"/>
  <c r="B324" i="1"/>
  <c r="B315" i="14" s="1"/>
  <c r="E311" i="14" l="1"/>
  <c r="F324" i="13"/>
  <c r="G324" i="13" s="1"/>
  <c r="H324" i="13" s="1"/>
  <c r="E324" i="13" s="1"/>
  <c r="I324" i="13"/>
  <c r="G321" i="12"/>
  <c r="D321" i="12"/>
  <c r="E321" i="12" s="1"/>
  <c r="D312" i="14" s="1"/>
  <c r="E323" i="1"/>
  <c r="D323" i="1" s="1"/>
  <c r="C314" i="14" s="1"/>
  <c r="F323" i="1"/>
  <c r="C325" i="13"/>
  <c r="D325" i="13" s="1"/>
  <c r="B326" i="13"/>
  <c r="F321" i="12"/>
  <c r="B323" i="12"/>
  <c r="C322" i="12"/>
  <c r="B325" i="1"/>
  <c r="B316" i="14" s="1"/>
  <c r="C324" i="1"/>
  <c r="E312" i="14" l="1"/>
  <c r="F325" i="13"/>
  <c r="G325" i="13" s="1"/>
  <c r="H325" i="13" s="1"/>
  <c r="E325" i="13" s="1"/>
  <c r="I325" i="13"/>
  <c r="G322" i="12"/>
  <c r="D322" i="12"/>
  <c r="E322" i="12" s="1"/>
  <c r="D313" i="14" s="1"/>
  <c r="E324" i="1"/>
  <c r="D324" i="1" s="1"/>
  <c r="C315" i="14" s="1"/>
  <c r="F324" i="1"/>
  <c r="C326" i="13"/>
  <c r="D326" i="13" s="1"/>
  <c r="B327" i="13"/>
  <c r="F322" i="12"/>
  <c r="B324" i="12"/>
  <c r="C323" i="12"/>
  <c r="C325" i="1"/>
  <c r="B326" i="1"/>
  <c r="B317" i="14" s="1"/>
  <c r="E313" i="14" l="1"/>
  <c r="F326" i="13"/>
  <c r="G326" i="13" s="1"/>
  <c r="H326" i="13" s="1"/>
  <c r="E326" i="13" s="1"/>
  <c r="I326" i="13"/>
  <c r="G323" i="12"/>
  <c r="D323" i="12"/>
  <c r="E323" i="12" s="1"/>
  <c r="D314" i="14" s="1"/>
  <c r="E325" i="1"/>
  <c r="D325" i="1" s="1"/>
  <c r="C316" i="14" s="1"/>
  <c r="F325" i="1"/>
  <c r="B328" i="13"/>
  <c r="C327" i="13"/>
  <c r="D327" i="13" s="1"/>
  <c r="F323" i="12"/>
  <c r="C324" i="12"/>
  <c r="B325" i="12"/>
  <c r="B327" i="1"/>
  <c r="B318" i="14" s="1"/>
  <c r="C326" i="1"/>
  <c r="E314" i="14" l="1"/>
  <c r="F327" i="13"/>
  <c r="G327" i="13" s="1"/>
  <c r="H327" i="13" s="1"/>
  <c r="E327" i="13" s="1"/>
  <c r="I327" i="13"/>
  <c r="G324" i="12"/>
  <c r="D324" i="12"/>
  <c r="E324" i="12" s="1"/>
  <c r="D315" i="14" s="1"/>
  <c r="E326" i="1"/>
  <c r="D326" i="1" s="1"/>
  <c r="C317" i="14" s="1"/>
  <c r="F326" i="1"/>
  <c r="C328" i="13"/>
  <c r="D328" i="13" s="1"/>
  <c r="B329" i="13"/>
  <c r="F324" i="12"/>
  <c r="C325" i="12"/>
  <c r="B326" i="12"/>
  <c r="C327" i="1"/>
  <c r="B328" i="1"/>
  <c r="B319" i="14" s="1"/>
  <c r="E315" i="14" l="1"/>
  <c r="F328" i="13"/>
  <c r="G328" i="13" s="1"/>
  <c r="H328" i="13" s="1"/>
  <c r="E328" i="13" s="1"/>
  <c r="I328" i="13"/>
  <c r="G325" i="12"/>
  <c r="D325" i="12"/>
  <c r="E325" i="12" s="1"/>
  <c r="D316" i="14" s="1"/>
  <c r="E316" i="14" s="1"/>
  <c r="E327" i="1"/>
  <c r="D327" i="1" s="1"/>
  <c r="C318" i="14" s="1"/>
  <c r="F327" i="1"/>
  <c r="B330" i="13"/>
  <c r="C329" i="13"/>
  <c r="D329" i="13" s="1"/>
  <c r="F325" i="12"/>
  <c r="B327" i="12"/>
  <c r="C326" i="12"/>
  <c r="B329" i="1"/>
  <c r="B320" i="14" s="1"/>
  <c r="C328" i="1"/>
  <c r="F329" i="13" l="1"/>
  <c r="G329" i="13" s="1"/>
  <c r="H329" i="13" s="1"/>
  <c r="E329" i="13" s="1"/>
  <c r="I329" i="13"/>
  <c r="G326" i="12"/>
  <c r="D326" i="12"/>
  <c r="E326" i="12" s="1"/>
  <c r="D317" i="14" s="1"/>
  <c r="E328" i="1"/>
  <c r="D328" i="1" s="1"/>
  <c r="C319" i="14" s="1"/>
  <c r="F328" i="1"/>
  <c r="C330" i="13"/>
  <c r="D330" i="13" s="1"/>
  <c r="B331" i="13"/>
  <c r="F326" i="12"/>
  <c r="B328" i="12"/>
  <c r="C327" i="12"/>
  <c r="B330" i="1"/>
  <c r="B321" i="14" s="1"/>
  <c r="C329" i="1"/>
  <c r="E317" i="14" l="1"/>
  <c r="F330" i="13"/>
  <c r="G330" i="13" s="1"/>
  <c r="H330" i="13" s="1"/>
  <c r="E330" i="13" s="1"/>
  <c r="I330" i="13"/>
  <c r="G327" i="12"/>
  <c r="D327" i="12"/>
  <c r="E327" i="12" s="1"/>
  <c r="D318" i="14" s="1"/>
  <c r="E329" i="1"/>
  <c r="D329" i="1" s="1"/>
  <c r="C320" i="14" s="1"/>
  <c r="F329" i="1"/>
  <c r="C331" i="13"/>
  <c r="D331" i="13" s="1"/>
  <c r="B332" i="13"/>
  <c r="F327" i="12"/>
  <c r="C328" i="12"/>
  <c r="B329" i="12"/>
  <c r="B331" i="1"/>
  <c r="B322" i="14" s="1"/>
  <c r="C330" i="1"/>
  <c r="E318" i="14" l="1"/>
  <c r="F331" i="13"/>
  <c r="G331" i="13" s="1"/>
  <c r="H331" i="13" s="1"/>
  <c r="E331" i="13" s="1"/>
  <c r="I331" i="13"/>
  <c r="G328" i="12"/>
  <c r="D328" i="12"/>
  <c r="E328" i="12" s="1"/>
  <c r="D319" i="14" s="1"/>
  <c r="E319" i="14" s="1"/>
  <c r="E330" i="1"/>
  <c r="D330" i="1" s="1"/>
  <c r="C321" i="14" s="1"/>
  <c r="F330" i="1"/>
  <c r="B333" i="13"/>
  <c r="C332" i="13"/>
  <c r="D332" i="13" s="1"/>
  <c r="F328" i="12"/>
  <c r="B330" i="12"/>
  <c r="C329" i="12"/>
  <c r="C331" i="1"/>
  <c r="B332" i="1"/>
  <c r="B323" i="14" s="1"/>
  <c r="F332" i="13" l="1"/>
  <c r="G332" i="13" s="1"/>
  <c r="H332" i="13" s="1"/>
  <c r="E332" i="13" s="1"/>
  <c r="I332" i="13"/>
  <c r="G329" i="12"/>
  <c r="D329" i="12"/>
  <c r="E329" i="12" s="1"/>
  <c r="D320" i="14" s="1"/>
  <c r="E320" i="14" s="1"/>
  <c r="E331" i="1"/>
  <c r="D331" i="1" s="1"/>
  <c r="C322" i="14" s="1"/>
  <c r="F331" i="1"/>
  <c r="B334" i="13"/>
  <c r="C333" i="13"/>
  <c r="D333" i="13" s="1"/>
  <c r="F329" i="12"/>
  <c r="B331" i="12"/>
  <c r="C330" i="12"/>
  <c r="B333" i="1"/>
  <c r="B324" i="14" s="1"/>
  <c r="C332" i="1"/>
  <c r="F333" i="13" l="1"/>
  <c r="G333" i="13" s="1"/>
  <c r="H333" i="13" s="1"/>
  <c r="E333" i="13" s="1"/>
  <c r="I333" i="13"/>
  <c r="G330" i="12"/>
  <c r="D330" i="12"/>
  <c r="E330" i="12" s="1"/>
  <c r="D321" i="14" s="1"/>
  <c r="E321" i="14" s="1"/>
  <c r="E332" i="1"/>
  <c r="D332" i="1" s="1"/>
  <c r="C323" i="14" s="1"/>
  <c r="F332" i="1"/>
  <c r="B335" i="13"/>
  <c r="C334" i="13"/>
  <c r="D334" i="13" s="1"/>
  <c r="F330" i="12"/>
  <c r="C331" i="12"/>
  <c r="B332" i="12"/>
  <c r="C333" i="1"/>
  <c r="B334" i="1"/>
  <c r="B325" i="14" s="1"/>
  <c r="F334" i="13" l="1"/>
  <c r="G334" i="13" s="1"/>
  <c r="H334" i="13" s="1"/>
  <c r="E334" i="13" s="1"/>
  <c r="I334" i="13"/>
  <c r="G331" i="12"/>
  <c r="D331" i="12"/>
  <c r="E331" i="12" s="1"/>
  <c r="D322" i="14" s="1"/>
  <c r="E322" i="14" s="1"/>
  <c r="E333" i="1"/>
  <c r="D333" i="1" s="1"/>
  <c r="C324" i="14" s="1"/>
  <c r="F333" i="1"/>
  <c r="B336" i="13"/>
  <c r="C335" i="13"/>
  <c r="D335" i="13" s="1"/>
  <c r="F331" i="12"/>
  <c r="C332" i="12"/>
  <c r="B333" i="12"/>
  <c r="B335" i="1"/>
  <c r="B326" i="14" s="1"/>
  <c r="C334" i="1"/>
  <c r="F335" i="13" l="1"/>
  <c r="G335" i="13" s="1"/>
  <c r="H335" i="13" s="1"/>
  <c r="E335" i="13" s="1"/>
  <c r="I335" i="13"/>
  <c r="G332" i="12"/>
  <c r="D332" i="12"/>
  <c r="E332" i="12" s="1"/>
  <c r="D323" i="14" s="1"/>
  <c r="E323" i="14" s="1"/>
  <c r="E334" i="1"/>
  <c r="D334" i="1" s="1"/>
  <c r="C325" i="14" s="1"/>
  <c r="F334" i="1"/>
  <c r="B337" i="13"/>
  <c r="C336" i="13"/>
  <c r="D336" i="13" s="1"/>
  <c r="F332" i="12"/>
  <c r="C333" i="12"/>
  <c r="B334" i="12"/>
  <c r="C335" i="1"/>
  <c r="B336" i="1"/>
  <c r="B327" i="14" s="1"/>
  <c r="F336" i="13" l="1"/>
  <c r="G336" i="13" s="1"/>
  <c r="H336" i="13" s="1"/>
  <c r="E336" i="13" s="1"/>
  <c r="I336" i="13"/>
  <c r="G333" i="12"/>
  <c r="D333" i="12"/>
  <c r="E333" i="12" s="1"/>
  <c r="D324" i="14" s="1"/>
  <c r="E335" i="1"/>
  <c r="D335" i="1" s="1"/>
  <c r="C326" i="14" s="1"/>
  <c r="F335" i="1"/>
  <c r="B338" i="13"/>
  <c r="C337" i="13"/>
  <c r="D337" i="13" s="1"/>
  <c r="F333" i="12"/>
  <c r="B335" i="12"/>
  <c r="C334" i="12"/>
  <c r="B337" i="1"/>
  <c r="B328" i="14" s="1"/>
  <c r="C336" i="1"/>
  <c r="E324" i="14" l="1"/>
  <c r="F337" i="13"/>
  <c r="G337" i="13" s="1"/>
  <c r="H337" i="13" s="1"/>
  <c r="E337" i="13" s="1"/>
  <c r="I337" i="13"/>
  <c r="G334" i="12"/>
  <c r="D334" i="12"/>
  <c r="E336" i="1"/>
  <c r="D336" i="1" s="1"/>
  <c r="C327" i="14" s="1"/>
  <c r="F336" i="1"/>
  <c r="C338" i="13"/>
  <c r="D338" i="13" s="1"/>
  <c r="B339" i="13"/>
  <c r="F334" i="12"/>
  <c r="E334" i="12"/>
  <c r="D325" i="14" s="1"/>
  <c r="B336" i="12"/>
  <c r="C335" i="12"/>
  <c r="B338" i="1"/>
  <c r="B329" i="14" s="1"/>
  <c r="C337" i="1"/>
  <c r="E325" i="14" l="1"/>
  <c r="F338" i="13"/>
  <c r="G338" i="13" s="1"/>
  <c r="H338" i="13" s="1"/>
  <c r="E338" i="13" s="1"/>
  <c r="I338" i="13"/>
  <c r="G335" i="12"/>
  <c r="D335" i="12"/>
  <c r="E335" i="12" s="1"/>
  <c r="D326" i="14" s="1"/>
  <c r="E337" i="1"/>
  <c r="D337" i="1" s="1"/>
  <c r="C328" i="14" s="1"/>
  <c r="F337" i="1"/>
  <c r="B340" i="13"/>
  <c r="C339" i="13"/>
  <c r="D339" i="13" s="1"/>
  <c r="F335" i="12"/>
  <c r="B337" i="12"/>
  <c r="C336" i="12"/>
  <c r="B339" i="1"/>
  <c r="B330" i="14" s="1"/>
  <c r="C338" i="1"/>
  <c r="E326" i="14" l="1"/>
  <c r="F339" i="13"/>
  <c r="G339" i="13" s="1"/>
  <c r="H339" i="13" s="1"/>
  <c r="E339" i="13" s="1"/>
  <c r="I339" i="13"/>
  <c r="G336" i="12"/>
  <c r="D336" i="12"/>
  <c r="E336" i="12" s="1"/>
  <c r="D327" i="14" s="1"/>
  <c r="E338" i="1"/>
  <c r="D338" i="1" s="1"/>
  <c r="C329" i="14" s="1"/>
  <c r="F338" i="1"/>
  <c r="B341" i="13"/>
  <c r="C340" i="13"/>
  <c r="D340" i="13" s="1"/>
  <c r="F336" i="12"/>
  <c r="B338" i="12"/>
  <c r="C337" i="12"/>
  <c r="C339" i="1"/>
  <c r="B340" i="1"/>
  <c r="B331" i="14" s="1"/>
  <c r="E327" i="14" l="1"/>
  <c r="F340" i="13"/>
  <c r="G340" i="13" s="1"/>
  <c r="H340" i="13" s="1"/>
  <c r="E340" i="13" s="1"/>
  <c r="I340" i="13"/>
  <c r="G337" i="12"/>
  <c r="D337" i="12"/>
  <c r="E337" i="12" s="1"/>
  <c r="D328" i="14" s="1"/>
  <c r="E339" i="1"/>
  <c r="D339" i="1" s="1"/>
  <c r="C330" i="14" s="1"/>
  <c r="F339" i="1"/>
  <c r="C341" i="13"/>
  <c r="D341" i="13" s="1"/>
  <c r="B342" i="13"/>
  <c r="F337" i="12"/>
  <c r="B339" i="12"/>
  <c r="C338" i="12"/>
  <c r="C340" i="1"/>
  <c r="B341" i="1"/>
  <c r="B332" i="14" s="1"/>
  <c r="E328" i="14" l="1"/>
  <c r="F341" i="13"/>
  <c r="G341" i="13" s="1"/>
  <c r="H341" i="13" s="1"/>
  <c r="E341" i="13" s="1"/>
  <c r="I341" i="13"/>
  <c r="G338" i="12"/>
  <c r="D338" i="12"/>
  <c r="E338" i="12" s="1"/>
  <c r="D329" i="14" s="1"/>
  <c r="E340" i="1"/>
  <c r="D340" i="1" s="1"/>
  <c r="C331" i="14" s="1"/>
  <c r="F340" i="1"/>
  <c r="C342" i="13"/>
  <c r="D342" i="13" s="1"/>
  <c r="B343" i="13"/>
  <c r="F338" i="12"/>
  <c r="B340" i="12"/>
  <c r="C339" i="12"/>
  <c r="B342" i="1"/>
  <c r="B333" i="14" s="1"/>
  <c r="C341" i="1"/>
  <c r="E329" i="14" l="1"/>
  <c r="F342" i="13"/>
  <c r="G342" i="13" s="1"/>
  <c r="H342" i="13" s="1"/>
  <c r="E342" i="13" s="1"/>
  <c r="I342" i="13"/>
  <c r="G339" i="12"/>
  <c r="D339" i="12"/>
  <c r="E339" i="12" s="1"/>
  <c r="D330" i="14" s="1"/>
  <c r="E341" i="1"/>
  <c r="D341" i="1" s="1"/>
  <c r="C332" i="14" s="1"/>
  <c r="F341" i="1"/>
  <c r="B344" i="13"/>
  <c r="C343" i="13"/>
  <c r="D343" i="13" s="1"/>
  <c r="F339" i="12"/>
  <c r="B341" i="12"/>
  <c r="C340" i="12"/>
  <c r="B343" i="1"/>
  <c r="B334" i="14" s="1"/>
  <c r="C342" i="1"/>
  <c r="E330" i="14" l="1"/>
  <c r="F343" i="13"/>
  <c r="G343" i="13" s="1"/>
  <c r="H343" i="13" s="1"/>
  <c r="E343" i="13" s="1"/>
  <c r="I343" i="13"/>
  <c r="G340" i="12"/>
  <c r="D340" i="12"/>
  <c r="E340" i="12" s="1"/>
  <c r="D331" i="14" s="1"/>
  <c r="E331" i="14" s="1"/>
  <c r="E342" i="1"/>
  <c r="D342" i="1" s="1"/>
  <c r="C333" i="14" s="1"/>
  <c r="F342" i="1"/>
  <c r="C344" i="13"/>
  <c r="D344" i="13" s="1"/>
  <c r="B345" i="13"/>
  <c r="F340" i="12"/>
  <c r="C341" i="12"/>
  <c r="B342" i="12"/>
  <c r="C343" i="1"/>
  <c r="B344" i="1"/>
  <c r="B335" i="14" s="1"/>
  <c r="F344" i="13" l="1"/>
  <c r="G344" i="13" s="1"/>
  <c r="H344" i="13" s="1"/>
  <c r="E344" i="13" s="1"/>
  <c r="I344" i="13"/>
  <c r="G341" i="12"/>
  <c r="D341" i="12"/>
  <c r="E341" i="12" s="1"/>
  <c r="D332" i="14" s="1"/>
  <c r="E332" i="14" s="1"/>
  <c r="E343" i="1"/>
  <c r="D343" i="1" s="1"/>
  <c r="C334" i="14" s="1"/>
  <c r="F343" i="1"/>
  <c r="B346" i="13"/>
  <c r="C345" i="13"/>
  <c r="D345" i="13" s="1"/>
  <c r="F341" i="12"/>
  <c r="C342" i="12"/>
  <c r="B343" i="12"/>
  <c r="B345" i="1"/>
  <c r="B336" i="14" s="1"/>
  <c r="C344" i="1"/>
  <c r="F345" i="13" l="1"/>
  <c r="G345" i="13" s="1"/>
  <c r="H345" i="13" s="1"/>
  <c r="E345" i="13" s="1"/>
  <c r="I345" i="13"/>
  <c r="G342" i="12"/>
  <c r="D342" i="12"/>
  <c r="E342" i="12" s="1"/>
  <c r="D333" i="14" s="1"/>
  <c r="E333" i="14" s="1"/>
  <c r="E344" i="1"/>
  <c r="D344" i="1" s="1"/>
  <c r="C335" i="14" s="1"/>
  <c r="F344" i="1"/>
  <c r="C346" i="13"/>
  <c r="D346" i="13" s="1"/>
  <c r="B347" i="13"/>
  <c r="F342" i="12"/>
  <c r="B344" i="12"/>
  <c r="C343" i="12"/>
  <c r="B346" i="1"/>
  <c r="B337" i="14" s="1"/>
  <c r="C345" i="1"/>
  <c r="F346" i="13" l="1"/>
  <c r="G346" i="13" s="1"/>
  <c r="H346" i="13" s="1"/>
  <c r="E346" i="13" s="1"/>
  <c r="I346" i="13"/>
  <c r="G343" i="12"/>
  <c r="D343" i="12"/>
  <c r="E343" i="12" s="1"/>
  <c r="D334" i="14" s="1"/>
  <c r="E334" i="14" s="1"/>
  <c r="E345" i="1"/>
  <c r="D345" i="1" s="1"/>
  <c r="C336" i="14" s="1"/>
  <c r="F345" i="1"/>
  <c r="C347" i="13"/>
  <c r="D347" i="13" s="1"/>
  <c r="B348" i="13"/>
  <c r="F343" i="12"/>
  <c r="B345" i="12"/>
  <c r="C344" i="12"/>
  <c r="B347" i="1"/>
  <c r="B338" i="14" s="1"/>
  <c r="C346" i="1"/>
  <c r="F347" i="13" l="1"/>
  <c r="G347" i="13" s="1"/>
  <c r="H347" i="13" s="1"/>
  <c r="E347" i="13" s="1"/>
  <c r="I347" i="13"/>
  <c r="G344" i="12"/>
  <c r="D344" i="12"/>
  <c r="E344" i="12" s="1"/>
  <c r="D335" i="14" s="1"/>
  <c r="E335" i="14" s="1"/>
  <c r="E346" i="1"/>
  <c r="D346" i="1" s="1"/>
  <c r="C337" i="14" s="1"/>
  <c r="F346" i="1"/>
  <c r="B349" i="13"/>
  <c r="C348" i="13"/>
  <c r="D348" i="13" s="1"/>
  <c r="F344" i="12"/>
  <c r="C345" i="12"/>
  <c r="B346" i="12"/>
  <c r="C347" i="1"/>
  <c r="B348" i="1"/>
  <c r="B339" i="14" s="1"/>
  <c r="F348" i="13" l="1"/>
  <c r="G348" i="13" s="1"/>
  <c r="H348" i="13" s="1"/>
  <c r="E348" i="13" s="1"/>
  <c r="I348" i="13"/>
  <c r="G345" i="12"/>
  <c r="D345" i="12"/>
  <c r="E345" i="12" s="1"/>
  <c r="D336" i="14" s="1"/>
  <c r="E336" i="14" s="1"/>
  <c r="E347" i="1"/>
  <c r="D347" i="1" s="1"/>
  <c r="C338" i="14" s="1"/>
  <c r="F347" i="1"/>
  <c r="B350" i="13"/>
  <c r="C349" i="13"/>
  <c r="D349" i="13" s="1"/>
  <c r="F345" i="12"/>
  <c r="B347" i="12"/>
  <c r="C346" i="12"/>
  <c r="C348" i="1"/>
  <c r="B349" i="1"/>
  <c r="B340" i="14" s="1"/>
  <c r="F349" i="13" l="1"/>
  <c r="G349" i="13" s="1"/>
  <c r="H349" i="13" s="1"/>
  <c r="E349" i="13" s="1"/>
  <c r="I349" i="13"/>
  <c r="G346" i="12"/>
  <c r="D346" i="12"/>
  <c r="E346" i="12" s="1"/>
  <c r="D337" i="14" s="1"/>
  <c r="E348" i="1"/>
  <c r="D348" i="1" s="1"/>
  <c r="C339" i="14" s="1"/>
  <c r="F348" i="1"/>
  <c r="C350" i="13"/>
  <c r="D350" i="13" s="1"/>
  <c r="B351" i="13"/>
  <c r="F346" i="12"/>
  <c r="B348" i="12"/>
  <c r="C347" i="12"/>
  <c r="B350" i="1"/>
  <c r="B341" i="14" s="1"/>
  <c r="C349" i="1"/>
  <c r="F350" i="13" l="1"/>
  <c r="G350" i="13" s="1"/>
  <c r="H350" i="13" s="1"/>
  <c r="E350" i="13" s="1"/>
  <c r="I350" i="13"/>
  <c r="E337" i="14"/>
  <c r="G347" i="12"/>
  <c r="D347" i="12"/>
  <c r="E347" i="12" s="1"/>
  <c r="D338" i="14" s="1"/>
  <c r="E338" i="14" s="1"/>
  <c r="E349" i="1"/>
  <c r="D349" i="1" s="1"/>
  <c r="C340" i="14" s="1"/>
  <c r="F349" i="1"/>
  <c r="B352" i="13"/>
  <c r="C351" i="13"/>
  <c r="D351" i="13" s="1"/>
  <c r="F347" i="12"/>
  <c r="C348" i="12"/>
  <c r="B349" i="12"/>
  <c r="B351" i="1"/>
  <c r="B342" i="14" s="1"/>
  <c r="C350" i="1"/>
  <c r="F351" i="13" l="1"/>
  <c r="G351" i="13" s="1"/>
  <c r="H351" i="13" s="1"/>
  <c r="E351" i="13" s="1"/>
  <c r="I351" i="13"/>
  <c r="G348" i="12"/>
  <c r="D348" i="12"/>
  <c r="E350" i="1"/>
  <c r="D350" i="1" s="1"/>
  <c r="C341" i="14" s="1"/>
  <c r="F350" i="1"/>
  <c r="B353" i="13"/>
  <c r="C352" i="13"/>
  <c r="D352" i="13" s="1"/>
  <c r="F348" i="12"/>
  <c r="E348" i="12"/>
  <c r="D339" i="14" s="1"/>
  <c r="E339" i="14" s="1"/>
  <c r="C349" i="12"/>
  <c r="B350" i="12"/>
  <c r="C351" i="1"/>
  <c r="B352" i="1"/>
  <c r="B343" i="14" s="1"/>
  <c r="F352" i="13" l="1"/>
  <c r="G352" i="13" s="1"/>
  <c r="H352" i="13" s="1"/>
  <c r="E352" i="13" s="1"/>
  <c r="I352" i="13"/>
  <c r="G349" i="12"/>
  <c r="D349" i="12"/>
  <c r="E349" i="12" s="1"/>
  <c r="D340" i="14" s="1"/>
  <c r="E340" i="14" s="1"/>
  <c r="E351" i="1"/>
  <c r="D351" i="1" s="1"/>
  <c r="C342" i="14" s="1"/>
  <c r="F351" i="1"/>
  <c r="B354" i="13"/>
  <c r="C353" i="13"/>
  <c r="D353" i="13" s="1"/>
  <c r="F349" i="12"/>
  <c r="C350" i="12"/>
  <c r="B351" i="12"/>
  <c r="B353" i="1"/>
  <c r="B344" i="14" s="1"/>
  <c r="C352" i="1"/>
  <c r="F353" i="13" l="1"/>
  <c r="G353" i="13" s="1"/>
  <c r="H353" i="13" s="1"/>
  <c r="E353" i="13" s="1"/>
  <c r="I353" i="13"/>
  <c r="G350" i="12"/>
  <c r="D350" i="12"/>
  <c r="E350" i="12" s="1"/>
  <c r="D341" i="14" s="1"/>
  <c r="E341" i="14" s="1"/>
  <c r="E352" i="1"/>
  <c r="D352" i="1" s="1"/>
  <c r="C343" i="14" s="1"/>
  <c r="F352" i="1"/>
  <c r="C354" i="13"/>
  <c r="D354" i="13" s="1"/>
  <c r="B355" i="13"/>
  <c r="F350" i="12"/>
  <c r="B352" i="12"/>
  <c r="C351" i="12"/>
  <c r="B354" i="1"/>
  <c r="B345" i="14" s="1"/>
  <c r="C353" i="1"/>
  <c r="F354" i="13" l="1"/>
  <c r="G354" i="13" s="1"/>
  <c r="H354" i="13" s="1"/>
  <c r="E354" i="13" s="1"/>
  <c r="I354" i="13"/>
  <c r="G351" i="12"/>
  <c r="D351" i="12"/>
  <c r="E351" i="12" s="1"/>
  <c r="D342" i="14" s="1"/>
  <c r="E342" i="14" s="1"/>
  <c r="E353" i="1"/>
  <c r="D353" i="1" s="1"/>
  <c r="C344" i="14" s="1"/>
  <c r="F353" i="1"/>
  <c r="B356" i="13"/>
  <c r="C355" i="13"/>
  <c r="D355" i="13" s="1"/>
  <c r="F351" i="12"/>
  <c r="B353" i="12"/>
  <c r="C352" i="12"/>
  <c r="B355" i="1"/>
  <c r="B346" i="14" s="1"/>
  <c r="C354" i="1"/>
  <c r="F355" i="13" l="1"/>
  <c r="G355" i="13" s="1"/>
  <c r="H355" i="13" s="1"/>
  <c r="E355" i="13" s="1"/>
  <c r="I355" i="13"/>
  <c r="G352" i="12"/>
  <c r="D352" i="12"/>
  <c r="E352" i="12" s="1"/>
  <c r="D343" i="14" s="1"/>
  <c r="E343" i="14" s="1"/>
  <c r="E354" i="1"/>
  <c r="D354" i="1" s="1"/>
  <c r="C345" i="14" s="1"/>
  <c r="F354" i="1"/>
  <c r="B357" i="13"/>
  <c r="C356" i="13"/>
  <c r="D356" i="13" s="1"/>
  <c r="F352" i="12"/>
  <c r="B354" i="12"/>
  <c r="C353" i="12"/>
  <c r="C355" i="1"/>
  <c r="B356" i="1"/>
  <c r="B347" i="14" s="1"/>
  <c r="F356" i="13" l="1"/>
  <c r="G356" i="13" s="1"/>
  <c r="H356" i="13" s="1"/>
  <c r="E356" i="13" s="1"/>
  <c r="I356" i="13"/>
  <c r="G353" i="12"/>
  <c r="D353" i="12"/>
  <c r="E353" i="12" s="1"/>
  <c r="D344" i="14" s="1"/>
  <c r="E355" i="1"/>
  <c r="D355" i="1" s="1"/>
  <c r="C346" i="14" s="1"/>
  <c r="F355" i="1"/>
  <c r="C357" i="13"/>
  <c r="D357" i="13" s="1"/>
  <c r="B358" i="13"/>
  <c r="F353" i="12"/>
  <c r="B355" i="12"/>
  <c r="C354" i="12"/>
  <c r="C356" i="1"/>
  <c r="B357" i="1"/>
  <c r="B348" i="14" s="1"/>
  <c r="E344" i="14" l="1"/>
  <c r="F357" i="13"/>
  <c r="G357" i="13" s="1"/>
  <c r="H357" i="13" s="1"/>
  <c r="E357" i="13" s="1"/>
  <c r="I357" i="13"/>
  <c r="G354" i="12"/>
  <c r="D354" i="12"/>
  <c r="E354" i="12" s="1"/>
  <c r="D345" i="14" s="1"/>
  <c r="E356" i="1"/>
  <c r="D356" i="1" s="1"/>
  <c r="C347" i="14" s="1"/>
  <c r="F356" i="1"/>
  <c r="C358" i="13"/>
  <c r="D358" i="13" s="1"/>
  <c r="B359" i="13"/>
  <c r="F354" i="12"/>
  <c r="B356" i="12"/>
  <c r="C355" i="12"/>
  <c r="B358" i="1"/>
  <c r="B349" i="14" s="1"/>
  <c r="C357" i="1"/>
  <c r="E345" i="14" l="1"/>
  <c r="F358" i="13"/>
  <c r="G358" i="13" s="1"/>
  <c r="H358" i="13" s="1"/>
  <c r="E358" i="13" s="1"/>
  <c r="I358" i="13"/>
  <c r="G355" i="12"/>
  <c r="D355" i="12"/>
  <c r="E357" i="1"/>
  <c r="D357" i="1" s="1"/>
  <c r="C348" i="14" s="1"/>
  <c r="F357" i="1"/>
  <c r="B360" i="13"/>
  <c r="C359" i="13"/>
  <c r="D359" i="13" s="1"/>
  <c r="F355" i="12"/>
  <c r="E355" i="12"/>
  <c r="D346" i="14" s="1"/>
  <c r="B357" i="12"/>
  <c r="C356" i="12"/>
  <c r="B359" i="1"/>
  <c r="B350" i="14" s="1"/>
  <c r="C358" i="1"/>
  <c r="E346" i="14" l="1"/>
  <c r="F359" i="13"/>
  <c r="G359" i="13" s="1"/>
  <c r="H359" i="13" s="1"/>
  <c r="E359" i="13" s="1"/>
  <c r="I359" i="13"/>
  <c r="G356" i="12"/>
  <c r="D356" i="12"/>
  <c r="E356" i="12" s="1"/>
  <c r="D347" i="14" s="1"/>
  <c r="E358" i="1"/>
  <c r="D358" i="1" s="1"/>
  <c r="C349" i="14" s="1"/>
  <c r="F358" i="1"/>
  <c r="C360" i="13"/>
  <c r="D360" i="13" s="1"/>
  <c r="B361" i="13"/>
  <c r="F356" i="12"/>
  <c r="B358" i="12"/>
  <c r="C357" i="12"/>
  <c r="C359" i="1"/>
  <c r="B360" i="1"/>
  <c r="B351" i="14" s="1"/>
  <c r="E347" i="14" l="1"/>
  <c r="F360" i="13"/>
  <c r="G360" i="13" s="1"/>
  <c r="H360" i="13" s="1"/>
  <c r="E360" i="13" s="1"/>
  <c r="I360" i="13"/>
  <c r="G357" i="12"/>
  <c r="D357" i="12"/>
  <c r="E359" i="1"/>
  <c r="D359" i="1" s="1"/>
  <c r="C350" i="14" s="1"/>
  <c r="F359" i="1"/>
  <c r="B362" i="13"/>
  <c r="C361" i="13"/>
  <c r="D361" i="13" s="1"/>
  <c r="F357" i="12"/>
  <c r="E357" i="12"/>
  <c r="D348" i="14" s="1"/>
  <c r="E348" i="14" s="1"/>
  <c r="C358" i="12"/>
  <c r="B359" i="12"/>
  <c r="B361" i="1"/>
  <c r="B352" i="14" s="1"/>
  <c r="C360" i="1"/>
  <c r="F361" i="13" l="1"/>
  <c r="G361" i="13" s="1"/>
  <c r="H361" i="13" s="1"/>
  <c r="E361" i="13" s="1"/>
  <c r="I361" i="13"/>
  <c r="G358" i="12"/>
  <c r="D358" i="12"/>
  <c r="E358" i="12" s="1"/>
  <c r="D349" i="14" s="1"/>
  <c r="E349" i="14" s="1"/>
  <c r="E360" i="1"/>
  <c r="D360" i="1" s="1"/>
  <c r="C351" i="14" s="1"/>
  <c r="F360" i="1"/>
  <c r="C362" i="13"/>
  <c r="D362" i="13" s="1"/>
  <c r="B363" i="13"/>
  <c r="F358" i="12"/>
  <c r="C359" i="12"/>
  <c r="B360" i="12"/>
  <c r="B362" i="1"/>
  <c r="B353" i="14" s="1"/>
  <c r="C361" i="1"/>
  <c r="F362" i="13" l="1"/>
  <c r="G362" i="13" s="1"/>
  <c r="H362" i="13" s="1"/>
  <c r="E362" i="13" s="1"/>
  <c r="I362" i="13"/>
  <c r="G359" i="12"/>
  <c r="D359" i="12"/>
  <c r="E361" i="1"/>
  <c r="D361" i="1" s="1"/>
  <c r="C352" i="14" s="1"/>
  <c r="F361" i="1"/>
  <c r="C363" i="13"/>
  <c r="D363" i="13" s="1"/>
  <c r="B364" i="13"/>
  <c r="F359" i="12"/>
  <c r="E359" i="12"/>
  <c r="D350" i="14" s="1"/>
  <c r="E350" i="14" s="1"/>
  <c r="B361" i="12"/>
  <c r="C360" i="12"/>
  <c r="B363" i="1"/>
  <c r="B354" i="14" s="1"/>
  <c r="C362" i="1"/>
  <c r="F363" i="13" l="1"/>
  <c r="G363" i="13" s="1"/>
  <c r="H363" i="13" s="1"/>
  <c r="E363" i="13" s="1"/>
  <c r="I363" i="13"/>
  <c r="G360" i="12"/>
  <c r="D360" i="12"/>
  <c r="E360" i="12" s="1"/>
  <c r="D351" i="14" s="1"/>
  <c r="E351" i="14" s="1"/>
  <c r="E362" i="1"/>
  <c r="D362" i="1" s="1"/>
  <c r="C353" i="14" s="1"/>
  <c r="F362" i="1"/>
  <c r="B365" i="13"/>
  <c r="C364" i="13"/>
  <c r="D364" i="13" s="1"/>
  <c r="F360" i="12"/>
  <c r="B362" i="12"/>
  <c r="C361" i="12"/>
  <c r="C363" i="1"/>
  <c r="B364" i="1"/>
  <c r="B355" i="14" s="1"/>
  <c r="F364" i="13" l="1"/>
  <c r="G364" i="13" s="1"/>
  <c r="H364" i="13" s="1"/>
  <c r="E364" i="13" s="1"/>
  <c r="I364" i="13"/>
  <c r="G361" i="12"/>
  <c r="D361" i="12"/>
  <c r="E361" i="12" s="1"/>
  <c r="D352" i="14" s="1"/>
  <c r="E352" i="14" s="1"/>
  <c r="E363" i="1"/>
  <c r="D363" i="1" s="1"/>
  <c r="C354" i="14" s="1"/>
  <c r="F363" i="1"/>
  <c r="B366" i="13"/>
  <c r="C365" i="13"/>
  <c r="D365" i="13" s="1"/>
  <c r="F361" i="12"/>
  <c r="C362" i="12"/>
  <c r="B363" i="12"/>
  <c r="B365" i="1"/>
  <c r="B356" i="14" s="1"/>
  <c r="C364" i="1"/>
  <c r="F365" i="13" l="1"/>
  <c r="G365" i="13" s="1"/>
  <c r="H365" i="13" s="1"/>
  <c r="E365" i="13" s="1"/>
  <c r="I365" i="13"/>
  <c r="G362" i="12"/>
  <c r="D362" i="12"/>
  <c r="E362" i="12" s="1"/>
  <c r="D353" i="14" s="1"/>
  <c r="E364" i="1"/>
  <c r="D364" i="1" s="1"/>
  <c r="C355" i="14" s="1"/>
  <c r="F364" i="1"/>
  <c r="B367" i="13"/>
  <c r="C366" i="13"/>
  <c r="D366" i="13" s="1"/>
  <c r="F362" i="12"/>
  <c r="B364" i="12"/>
  <c r="C363" i="12"/>
  <c r="B366" i="1"/>
  <c r="B357" i="14" s="1"/>
  <c r="C365" i="1"/>
  <c r="E353" i="14" l="1"/>
  <c r="F366" i="13"/>
  <c r="G366" i="13" s="1"/>
  <c r="H366" i="13" s="1"/>
  <c r="E366" i="13" s="1"/>
  <c r="I366" i="13"/>
  <c r="G363" i="12"/>
  <c r="D363" i="12"/>
  <c r="E365" i="1"/>
  <c r="D365" i="1" s="1"/>
  <c r="C356" i="14" s="1"/>
  <c r="F365" i="1"/>
  <c r="B368" i="13"/>
  <c r="C367" i="13"/>
  <c r="D367" i="13" s="1"/>
  <c r="F363" i="12"/>
  <c r="E363" i="12"/>
  <c r="D354" i="14" s="1"/>
  <c r="E354" i="14" s="1"/>
  <c r="B365" i="12"/>
  <c r="C364" i="12"/>
  <c r="B367" i="1"/>
  <c r="B358" i="14" s="1"/>
  <c r="C366" i="1"/>
  <c r="F367" i="13" l="1"/>
  <c r="G367" i="13" s="1"/>
  <c r="H367" i="13" s="1"/>
  <c r="E367" i="13" s="1"/>
  <c r="I367" i="13"/>
  <c r="G364" i="12"/>
  <c r="D364" i="12"/>
  <c r="E364" i="12" s="1"/>
  <c r="D355" i="14" s="1"/>
  <c r="E355" i="14" s="1"/>
  <c r="E366" i="1"/>
  <c r="D366" i="1" s="1"/>
  <c r="C357" i="14" s="1"/>
  <c r="F366" i="1"/>
  <c r="B369" i="13"/>
  <c r="C368" i="13"/>
  <c r="D368" i="13" s="1"/>
  <c r="F364" i="12"/>
  <c r="C365" i="12"/>
  <c r="B366" i="12"/>
  <c r="C367" i="1"/>
  <c r="B368" i="1"/>
  <c r="B359" i="14" s="1"/>
  <c r="F368" i="13" l="1"/>
  <c r="G368" i="13" s="1"/>
  <c r="H368" i="13" s="1"/>
  <c r="E368" i="13" s="1"/>
  <c r="I368" i="13"/>
  <c r="G365" i="12"/>
  <c r="D365" i="12"/>
  <c r="E365" i="12" s="1"/>
  <c r="D356" i="14" s="1"/>
  <c r="E367" i="1"/>
  <c r="D367" i="1" s="1"/>
  <c r="C358" i="14" s="1"/>
  <c r="F367" i="1"/>
  <c r="B370" i="13"/>
  <c r="C369" i="13"/>
  <c r="D369" i="13" s="1"/>
  <c r="F365" i="12"/>
  <c r="C366" i="12"/>
  <c r="B367" i="12"/>
  <c r="B369" i="1"/>
  <c r="B360" i="14" s="1"/>
  <c r="C368" i="1"/>
  <c r="E356" i="14" l="1"/>
  <c r="F369" i="13"/>
  <c r="G369" i="13" s="1"/>
  <c r="H369" i="13" s="1"/>
  <c r="E369" i="13" s="1"/>
  <c r="I369" i="13"/>
  <c r="G366" i="12"/>
  <c r="D366" i="12"/>
  <c r="E366" i="12" s="1"/>
  <c r="D357" i="14" s="1"/>
  <c r="E368" i="1"/>
  <c r="D368" i="1" s="1"/>
  <c r="C359" i="14" s="1"/>
  <c r="F368" i="1"/>
  <c r="C370" i="13"/>
  <c r="D370" i="13" s="1"/>
  <c r="B371" i="13"/>
  <c r="F366" i="12"/>
  <c r="B368" i="12"/>
  <c r="C367" i="12"/>
  <c r="B370" i="1"/>
  <c r="B361" i="14" s="1"/>
  <c r="C369" i="1"/>
  <c r="E357" i="14" l="1"/>
  <c r="F370" i="13"/>
  <c r="G370" i="13" s="1"/>
  <c r="H370" i="13" s="1"/>
  <c r="E370" i="13" s="1"/>
  <c r="I370" i="13"/>
  <c r="G367" i="12"/>
  <c r="D367" i="12"/>
  <c r="E367" i="12" s="1"/>
  <c r="D358" i="14" s="1"/>
  <c r="E369" i="1"/>
  <c r="D369" i="1" s="1"/>
  <c r="C360" i="14" s="1"/>
  <c r="F369" i="1"/>
  <c r="B372" i="13"/>
  <c r="C371" i="13"/>
  <c r="D371" i="13" s="1"/>
  <c r="F367" i="12"/>
  <c r="B369" i="12"/>
  <c r="C368" i="12"/>
  <c r="B371" i="1"/>
  <c r="B362" i="14" s="1"/>
  <c r="C370" i="1"/>
  <c r="E358" i="14" l="1"/>
  <c r="F371" i="13"/>
  <c r="G371" i="13" s="1"/>
  <c r="H371" i="13" s="1"/>
  <c r="E371" i="13" s="1"/>
  <c r="I371" i="13"/>
  <c r="G368" i="12"/>
  <c r="D368" i="12"/>
  <c r="E368" i="12" s="1"/>
  <c r="D359" i="14" s="1"/>
  <c r="E370" i="1"/>
  <c r="D370" i="1" s="1"/>
  <c r="C361" i="14" s="1"/>
  <c r="F370" i="1"/>
  <c r="B373" i="13"/>
  <c r="C372" i="13"/>
  <c r="D372" i="13" s="1"/>
  <c r="F368" i="12"/>
  <c r="B370" i="12"/>
  <c r="C369" i="12"/>
  <c r="C371" i="1"/>
  <c r="B372" i="1"/>
  <c r="B363" i="14" s="1"/>
  <c r="E359" i="14" l="1"/>
  <c r="F372" i="13"/>
  <c r="G372" i="13" s="1"/>
  <c r="H372" i="13" s="1"/>
  <c r="E372" i="13" s="1"/>
  <c r="I372" i="13"/>
  <c r="G369" i="12"/>
  <c r="D369" i="12"/>
  <c r="E369" i="12" s="1"/>
  <c r="D360" i="14" s="1"/>
  <c r="E371" i="1"/>
  <c r="D371" i="1" s="1"/>
  <c r="C362" i="14" s="1"/>
  <c r="F371" i="1"/>
  <c r="C373" i="13"/>
  <c r="D373" i="13" s="1"/>
  <c r="B374" i="13"/>
  <c r="F369" i="12"/>
  <c r="B371" i="12"/>
  <c r="C370" i="12"/>
  <c r="B373" i="1"/>
  <c r="B364" i="14" s="1"/>
  <c r="C372" i="1"/>
  <c r="E360" i="14" l="1"/>
  <c r="F373" i="13"/>
  <c r="G373" i="13" s="1"/>
  <c r="H373" i="13" s="1"/>
  <c r="E373" i="13" s="1"/>
  <c r="I373" i="13"/>
  <c r="G370" i="12"/>
  <c r="D370" i="12"/>
  <c r="E370" i="12" s="1"/>
  <c r="D361" i="14" s="1"/>
  <c r="E372" i="1"/>
  <c r="D372" i="1" s="1"/>
  <c r="C363" i="14" s="1"/>
  <c r="F372" i="1"/>
  <c r="C374" i="13"/>
  <c r="D374" i="13" s="1"/>
  <c r="B375" i="13"/>
  <c r="F370" i="12"/>
  <c r="B372" i="12"/>
  <c r="C371" i="12"/>
  <c r="B374" i="1"/>
  <c r="B365" i="14" s="1"/>
  <c r="C373" i="1"/>
  <c r="E361" i="14" l="1"/>
  <c r="F374" i="13"/>
  <c r="G374" i="13" s="1"/>
  <c r="H374" i="13" s="1"/>
  <c r="E374" i="13" s="1"/>
  <c r="I374" i="13"/>
  <c r="G371" i="12"/>
  <c r="D371" i="12"/>
  <c r="E373" i="1"/>
  <c r="D373" i="1" s="1"/>
  <c r="C364" i="14" s="1"/>
  <c r="F373" i="1"/>
  <c r="B376" i="13"/>
  <c r="C375" i="13"/>
  <c r="D375" i="13" s="1"/>
  <c r="F371" i="12"/>
  <c r="E371" i="12"/>
  <c r="D362" i="14" s="1"/>
  <c r="E362" i="14" s="1"/>
  <c r="C372" i="12"/>
  <c r="B373" i="12"/>
  <c r="B375" i="1"/>
  <c r="B366" i="14" s="1"/>
  <c r="C374" i="1"/>
  <c r="F375" i="13" l="1"/>
  <c r="G375" i="13" s="1"/>
  <c r="H375" i="13" s="1"/>
  <c r="E375" i="13" s="1"/>
  <c r="I375" i="13"/>
  <c r="G372" i="12"/>
  <c r="D372" i="12"/>
  <c r="E372" i="12" s="1"/>
  <c r="D363" i="14" s="1"/>
  <c r="E363" i="14" s="1"/>
  <c r="E374" i="1"/>
  <c r="D374" i="1" s="1"/>
  <c r="C365" i="14" s="1"/>
  <c r="F374" i="1"/>
  <c r="C376" i="13"/>
  <c r="D376" i="13" s="1"/>
  <c r="B377" i="13"/>
  <c r="F372" i="12"/>
  <c r="B374" i="12"/>
  <c r="C373" i="12"/>
  <c r="C375" i="1"/>
  <c r="B376" i="1"/>
  <c r="B367" i="14" s="1"/>
  <c r="F376" i="13" l="1"/>
  <c r="G376" i="13" s="1"/>
  <c r="H376" i="13" s="1"/>
  <c r="E376" i="13" s="1"/>
  <c r="I376" i="13"/>
  <c r="G373" i="12"/>
  <c r="D373" i="12"/>
  <c r="E373" i="12" s="1"/>
  <c r="D364" i="14" s="1"/>
  <c r="E364" i="14" s="1"/>
  <c r="E375" i="1"/>
  <c r="D375" i="1" s="1"/>
  <c r="C366" i="14" s="1"/>
  <c r="F375" i="1"/>
  <c r="B378" i="13"/>
  <c r="C377" i="13"/>
  <c r="D377" i="13" s="1"/>
  <c r="F373" i="12"/>
  <c r="B375" i="12"/>
  <c r="C374" i="12"/>
  <c r="B377" i="1"/>
  <c r="B368" i="14" s="1"/>
  <c r="C376" i="1"/>
  <c r="F377" i="13" l="1"/>
  <c r="G377" i="13" s="1"/>
  <c r="H377" i="13" s="1"/>
  <c r="E377" i="13" s="1"/>
  <c r="I377" i="13"/>
  <c r="G374" i="12"/>
  <c r="D374" i="12"/>
  <c r="E374" i="12" s="1"/>
  <c r="D365" i="14" s="1"/>
  <c r="E365" i="14" s="1"/>
  <c r="E376" i="1"/>
  <c r="D376" i="1" s="1"/>
  <c r="C367" i="14" s="1"/>
  <c r="F376" i="1"/>
  <c r="B379" i="13"/>
  <c r="C378" i="13"/>
  <c r="D378" i="13" s="1"/>
  <c r="F374" i="12"/>
  <c r="C375" i="12"/>
  <c r="B376" i="12"/>
  <c r="B378" i="1"/>
  <c r="B369" i="14" s="1"/>
  <c r="C377" i="1"/>
  <c r="F378" i="13" l="1"/>
  <c r="G378" i="13" s="1"/>
  <c r="H378" i="13" s="1"/>
  <c r="E378" i="13" s="1"/>
  <c r="I378" i="13"/>
  <c r="G375" i="12"/>
  <c r="D375" i="12"/>
  <c r="E375" i="12" s="1"/>
  <c r="D366" i="14" s="1"/>
  <c r="E366" i="14" s="1"/>
  <c r="E377" i="1"/>
  <c r="D377" i="1" s="1"/>
  <c r="C368" i="14" s="1"/>
  <c r="F377" i="1"/>
  <c r="C379" i="13"/>
  <c r="D379" i="13" s="1"/>
  <c r="B380" i="13"/>
  <c r="F375" i="12"/>
  <c r="B377" i="12"/>
  <c r="C376" i="12"/>
  <c r="C378" i="1"/>
  <c r="B379" i="1"/>
  <c r="F379" i="13" l="1"/>
  <c r="G379" i="13" s="1"/>
  <c r="H379" i="13" s="1"/>
  <c r="E379" i="13" s="1"/>
  <c r="I379" i="13"/>
  <c r="G376" i="12"/>
  <c r="D376" i="12"/>
  <c r="E378" i="1"/>
  <c r="D378" i="1" s="1"/>
  <c r="C369" i="14" s="1"/>
  <c r="F378" i="1"/>
  <c r="C379" i="1"/>
  <c r="B370" i="14"/>
  <c r="B381" i="13"/>
  <c r="C380" i="13"/>
  <c r="D380" i="13" s="1"/>
  <c r="F376" i="12"/>
  <c r="E376" i="12"/>
  <c r="D367" i="14" s="1"/>
  <c r="E367" i="14" s="1"/>
  <c r="B378" i="12"/>
  <c r="C377" i="12"/>
  <c r="F380" i="13" l="1"/>
  <c r="G380" i="13" s="1"/>
  <c r="H380" i="13" s="1"/>
  <c r="E380" i="13" s="1"/>
  <c r="I380" i="13"/>
  <c r="G377" i="12"/>
  <c r="D377" i="12"/>
  <c r="E377" i="12" s="1"/>
  <c r="D368" i="14" s="1"/>
  <c r="E368" i="14" s="1"/>
  <c r="E379" i="1"/>
  <c r="D379" i="1" s="1"/>
  <c r="C370" i="14" s="1"/>
  <c r="F379" i="1"/>
  <c r="C381" i="13"/>
  <c r="D381" i="13" s="1"/>
  <c r="B382" i="13"/>
  <c r="C382" i="13" s="1"/>
  <c r="D382" i="13" s="1"/>
  <c r="F377" i="12"/>
  <c r="C378" i="12"/>
  <c r="B379" i="12"/>
  <c r="C379" i="12" s="1"/>
  <c r="F381" i="13" l="1"/>
  <c r="G381" i="13" s="1"/>
  <c r="H381" i="13" s="1"/>
  <c r="E381" i="13" s="1"/>
  <c r="I381" i="13"/>
  <c r="F382" i="13"/>
  <c r="G382" i="13" s="1"/>
  <c r="H382" i="13" s="1"/>
  <c r="E382" i="13" s="1"/>
  <c r="I382" i="13"/>
  <c r="G379" i="12"/>
  <c r="D379" i="12"/>
  <c r="G378" i="12"/>
  <c r="D378" i="12"/>
  <c r="E378" i="12" s="1"/>
  <c r="D369" i="14" s="1"/>
  <c r="E369" i="14" s="1"/>
  <c r="F378" i="12"/>
  <c r="F379" i="12"/>
  <c r="E379" i="12"/>
  <c r="D370" i="14" s="1"/>
  <c r="E37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Viola</author>
  </authors>
  <commentList>
    <comment ref="E13" authorId="0" shapeId="0" xr:uid="{9D678BAE-E5D8-A644-8724-AAF5E5C9F16E}">
      <text>
        <r>
          <rPr>
            <b/>
            <sz val="10"/>
            <color rgb="FF000000"/>
            <rFont val="Tahoma"/>
            <family val="2"/>
          </rPr>
          <t>Instead of 365.242, the number of days in the selected year is taken.</t>
        </r>
      </text>
    </comment>
  </commentList>
</comments>
</file>

<file path=xl/sharedStrings.xml><?xml version="1.0" encoding="utf-8"?>
<sst xmlns="http://schemas.openxmlformats.org/spreadsheetml/2006/main" count="67" uniqueCount="33">
  <si>
    <t>Email</t>
  </si>
  <si>
    <t>V1.0</t>
  </si>
  <si>
    <t># days</t>
  </si>
  <si>
    <t>Date</t>
  </si>
  <si>
    <t>Year</t>
  </si>
  <si>
    <t>Leap year?</t>
  </si>
  <si>
    <t>Month</t>
  </si>
  <si>
    <t>Day</t>
  </si>
  <si>
    <t>Day nr.</t>
  </si>
  <si>
    <t>EOT</t>
  </si>
  <si>
    <t>Angle</t>
  </si>
  <si>
    <t>All Rights Reserved:  © Astronomy Morsels.</t>
  </si>
  <si>
    <t>I'm solely responsible for the input and express no warranty.  Use at your own risk.</t>
  </si>
  <si>
    <t>Nonetheless, this spreadsheet has been carefully reviewed, and calculation results have been compared with other applications.</t>
  </si>
  <si>
    <t>Source</t>
  </si>
  <si>
    <t>gamma</t>
  </si>
  <si>
    <t>X</t>
  </si>
  <si>
    <t>JDE</t>
  </si>
  <si>
    <t>J2000</t>
  </si>
  <si>
    <t>days since Epoch</t>
  </si>
  <si>
    <t>Cycle</t>
  </si>
  <si>
    <t>Theta</t>
  </si>
  <si>
    <t>EOT(1)</t>
  </si>
  <si>
    <t>EOT(2)</t>
  </si>
  <si>
    <t>EOT(3)</t>
  </si>
  <si>
    <t>Note: graph values are aggregated, having the same x-axis. Therefore, EOT(2) is taken as EOT (2) - EOT (1) and EOT (3) as EOT (3) - EOT (2) - EOT (1).</t>
  </si>
  <si>
    <t>sun decl.</t>
  </si>
  <si>
    <t>Declination angle of sun (accurate)</t>
  </si>
  <si>
    <t>Declination angle of sun (less accurate, used in this morsel)</t>
  </si>
  <si>
    <t>The equation of time describes the discrepancy between two kinds of solar time. The word equation is used in the medieval sense of "reconciliation of a difference". The two times that differ are the apparent solar time, which directly tracks the diurnal motion of the Sun, and mean solar time, which tracks a theoretical mean Sun with uniform motion along the celestial equator. In this spreadsheet, 3 simple methods have been implemented calculating the equation of time for a whole year, including the so-called "analemma", showing the position of the Sun in the sky as seen from a fixed location on Earth at the same mean solar time.</t>
  </si>
  <si>
    <t>Assure that all 3 tables start at the same date!</t>
  </si>
  <si>
    <r>
      <rPr>
        <b/>
        <sz val="14"/>
        <color theme="0"/>
        <rFont val="Calibri (Body)"/>
      </rPr>
      <t>Compiled by</t>
    </r>
    <r>
      <rPr>
        <sz val="14"/>
        <color theme="0"/>
        <rFont val="Calibri (Body)"/>
      </rPr>
      <t>: Anton Viola (Astronomy Morsels).</t>
    </r>
  </si>
  <si>
    <r>
      <rPr>
        <b/>
        <sz val="14"/>
        <color theme="0"/>
        <rFont val="Calibri (Body)"/>
      </rPr>
      <t>Latest update</t>
    </r>
    <r>
      <rPr>
        <sz val="14"/>
        <color theme="0"/>
        <rFont val="Calibri (Body)"/>
      </rPr>
      <t>: 16th April,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</si>
</sst>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CH,1]dd/mm/yyyy;@"/>
    <numFmt numFmtId="165" formatCode="0.0000"/>
    <numFmt numFmtId="166" formatCode="[$]dd/mm/yyyy;@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4"/>
      <color theme="0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0"/>
      <name val="Calibri (Body)"/>
    </font>
    <font>
      <b/>
      <sz val="14"/>
      <color theme="0"/>
      <name val="Calibri (Body)"/>
    </font>
    <font>
      <u/>
      <sz val="14"/>
      <color theme="0"/>
      <name val="Calibri"/>
      <family val="2"/>
      <scheme val="minor"/>
    </font>
    <font>
      <u/>
      <sz val="14"/>
      <color theme="0"/>
      <name val="Calibri (Body)"/>
    </font>
    <font>
      <u/>
      <sz val="12"/>
      <color theme="0"/>
      <name val="Calibri"/>
      <family val="2"/>
    </font>
    <font>
      <sz val="9"/>
      <color theme="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0"/>
  </cellStyleXfs>
  <cellXfs count="98">
    <xf numFmtId="0" fontId="0" fillId="0" borderId="0" xfId="0"/>
    <xf numFmtId="0" fontId="6" fillId="0" borderId="0" xfId="0" applyFont="1"/>
    <xf numFmtId="2" fontId="16" fillId="0" borderId="0" xfId="0" applyNumberFormat="1" applyFont="1"/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/>
    <xf numFmtId="0" fontId="15" fillId="0" borderId="0" xfId="0" applyFont="1" applyAlignment="1">
      <alignment horizontal="right" vertical="center"/>
    </xf>
    <xf numFmtId="49" fontId="0" fillId="0" borderId="0" xfId="0" applyNumberFormat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17" fillId="0" borderId="0" xfId="43" applyFont="1"/>
    <xf numFmtId="164" fontId="12" fillId="2" borderId="9" xfId="44" applyNumberFormat="1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right" vertical="center"/>
    </xf>
    <xf numFmtId="14" fontId="5" fillId="4" borderId="4" xfId="0" applyNumberFormat="1" applyFont="1" applyFill="1" applyBorder="1" applyAlignment="1">
      <alignment horizontal="center"/>
    </xf>
    <xf numFmtId="14" fontId="5" fillId="4" borderId="6" xfId="0" applyNumberFormat="1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center"/>
    </xf>
    <xf numFmtId="2" fontId="5" fillId="4" borderId="8" xfId="0" applyNumberFormat="1" applyFont="1" applyFill="1" applyBorder="1" applyAlignment="1">
      <alignment horizontal="right" vertical="center"/>
    </xf>
    <xf numFmtId="2" fontId="14" fillId="0" borderId="0" xfId="0" applyNumberFormat="1" applyFont="1"/>
    <xf numFmtId="0" fontId="3" fillId="0" borderId="0" xfId="0" applyFont="1"/>
    <xf numFmtId="0" fontId="13" fillId="4" borderId="2" xfId="0" applyFont="1" applyFill="1" applyBorder="1" applyAlignment="1">
      <alignment horizontal="right"/>
    </xf>
    <xf numFmtId="0" fontId="19" fillId="0" borderId="0" xfId="43" applyFont="1" applyAlignment="1">
      <alignment horizontal="left" vertical="center"/>
    </xf>
    <xf numFmtId="0" fontId="2" fillId="0" borderId="0" xfId="0" applyFont="1"/>
    <xf numFmtId="14" fontId="0" fillId="4" borderId="4" xfId="0" applyNumberFormat="1" applyFill="1" applyBorder="1"/>
    <xf numFmtId="2" fontId="0" fillId="4" borderId="0" xfId="0" applyNumberFormat="1" applyFill="1"/>
    <xf numFmtId="14" fontId="0" fillId="4" borderId="6" xfId="0" applyNumberFormat="1" applyFill="1" applyBorder="1"/>
    <xf numFmtId="2" fontId="0" fillId="4" borderId="8" xfId="0" applyNumberFormat="1" applyFill="1" applyBorder="1"/>
    <xf numFmtId="2" fontId="0" fillId="4" borderId="5" xfId="0" applyNumberFormat="1" applyFill="1" applyBorder="1"/>
    <xf numFmtId="2" fontId="0" fillId="4" borderId="7" xfId="0" applyNumberFormat="1" applyFill="1" applyBorder="1"/>
    <xf numFmtId="0" fontId="21" fillId="4" borderId="1" xfId="0" applyFont="1" applyFill="1" applyBorder="1" applyAlignment="1">
      <alignment horizontal="right"/>
    </xf>
    <xf numFmtId="0" fontId="21" fillId="4" borderId="2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4" fontId="6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5" fillId="4" borderId="0" xfId="0" applyNumberFormat="1" applyFont="1" applyFill="1" applyAlignment="1">
      <alignment horizontal="right" vertical="center"/>
    </xf>
    <xf numFmtId="3" fontId="5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right" vertical="center"/>
    </xf>
    <xf numFmtId="4" fontId="5" fillId="4" borderId="5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 vertical="center"/>
    </xf>
    <xf numFmtId="4" fontId="5" fillId="4" borderId="7" xfId="0" applyNumberFormat="1" applyFont="1" applyFill="1" applyBorder="1" applyAlignment="1">
      <alignment horizontal="right"/>
    </xf>
    <xf numFmtId="165" fontId="6" fillId="4" borderId="0" xfId="0" applyNumberFormat="1" applyFont="1" applyFill="1"/>
    <xf numFmtId="4" fontId="6" fillId="4" borderId="0" xfId="0" applyNumberFormat="1" applyFont="1" applyFill="1"/>
    <xf numFmtId="165" fontId="6" fillId="4" borderId="8" xfId="0" applyNumberFormat="1" applyFont="1" applyFill="1" applyBorder="1"/>
    <xf numFmtId="4" fontId="6" fillId="4" borderId="8" xfId="0" applyNumberFormat="1" applyFont="1" applyFill="1" applyBorder="1"/>
    <xf numFmtId="0" fontId="12" fillId="0" borderId="0" xfId="0" applyFont="1"/>
    <xf numFmtId="0" fontId="24" fillId="6" borderId="1" xfId="41" applyFont="1" applyFill="1" applyBorder="1" applyAlignment="1">
      <alignment horizontal="left"/>
    </xf>
    <xf numFmtId="0" fontId="24" fillId="6" borderId="2" xfId="41" applyFont="1" applyFill="1" applyBorder="1" applyAlignment="1">
      <alignment horizontal="center"/>
    </xf>
    <xf numFmtId="0" fontId="24" fillId="6" borderId="2" xfId="41" applyFont="1" applyFill="1" applyBorder="1"/>
    <xf numFmtId="0" fontId="26" fillId="6" borderId="3" xfId="42" applyFont="1" applyFill="1" applyBorder="1" applyAlignment="1">
      <alignment horizontal="center"/>
    </xf>
    <xf numFmtId="0" fontId="27" fillId="6" borderId="4" xfId="42" applyFont="1" applyFill="1" applyBorder="1" applyAlignment="1">
      <alignment horizontal="left"/>
    </xf>
    <xf numFmtId="0" fontId="24" fillId="6" borderId="0" xfId="41" applyFont="1" applyFill="1" applyAlignment="1">
      <alignment horizontal="center"/>
    </xf>
    <xf numFmtId="0" fontId="24" fillId="6" borderId="0" xfId="41" applyFont="1" applyFill="1"/>
    <xf numFmtId="0" fontId="24" fillId="6" borderId="5" xfId="41" applyFont="1" applyFill="1" applyBorder="1" applyAlignment="1">
      <alignment horizontal="center"/>
    </xf>
    <xf numFmtId="0" fontId="24" fillId="6" borderId="6" xfId="42" applyFont="1" applyFill="1" applyBorder="1" applyAlignment="1">
      <alignment horizontal="left"/>
    </xf>
    <xf numFmtId="0" fontId="24" fillId="6" borderId="8" xfId="42" applyFont="1" applyFill="1" applyBorder="1" applyAlignment="1">
      <alignment horizontal="left"/>
    </xf>
    <xf numFmtId="0" fontId="24" fillId="6" borderId="8" xfId="41" applyFont="1" applyFill="1" applyBorder="1"/>
    <xf numFmtId="0" fontId="25" fillId="6" borderId="7" xfId="41" applyFont="1" applyFill="1" applyBorder="1" applyAlignment="1">
      <alignment horizontal="center"/>
    </xf>
    <xf numFmtId="0" fontId="30" fillId="0" borderId="0" xfId="0" applyFont="1"/>
    <xf numFmtId="166" fontId="31" fillId="7" borderId="9" xfId="0" applyNumberFormat="1" applyFont="1" applyFill="1" applyBorder="1" applyAlignment="1" applyProtection="1">
      <alignment horizontal="center"/>
      <protection locked="0"/>
    </xf>
    <xf numFmtId="1" fontId="30" fillId="8" borderId="13" xfId="0" applyNumberFormat="1" applyFont="1" applyFill="1" applyBorder="1" applyAlignment="1">
      <alignment horizontal="center"/>
    </xf>
    <xf numFmtId="0" fontId="30" fillId="8" borderId="13" xfId="0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2" fontId="30" fillId="9" borderId="1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4" xfId="0" applyFont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10" fillId="6" borderId="0" xfId="41" applyFont="1" applyFill="1" applyAlignment="1">
      <alignment horizontal="center" vertical="center" wrapText="1"/>
    </xf>
    <xf numFmtId="0" fontId="28" fillId="6" borderId="1" xfId="42" applyFont="1" applyFill="1" applyBorder="1" applyAlignment="1">
      <alignment horizontal="center"/>
    </xf>
    <xf numFmtId="0" fontId="28" fillId="6" borderId="2" xfId="42" applyFont="1" applyFill="1" applyBorder="1" applyAlignment="1">
      <alignment horizontal="center"/>
    </xf>
    <xf numFmtId="0" fontId="28" fillId="6" borderId="10" xfId="42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6" borderId="0" xfId="0" applyFont="1" applyFill="1" applyAlignment="1">
      <alignment horizontal="center"/>
    </xf>
    <xf numFmtId="0" fontId="29" fillId="6" borderId="11" xfId="0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/>
    </xf>
    <xf numFmtId="0" fontId="29" fillId="6" borderId="1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7" fillId="6" borderId="0" xfId="41" applyFill="1"/>
    <xf numFmtId="0" fontId="0" fillId="6" borderId="0" xfId="0" applyFill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/>
    <cellStyle name="Hyperlink 2" xfId="42" xr:uid="{C380AA0A-E10B-1C43-9286-02819B081BC7}"/>
    <cellStyle name="Normal" xfId="0" builtinId="0"/>
    <cellStyle name="Normal 2" xfId="41" xr:uid="{0D0AB34C-A1A9-7D42-A14C-E95ACB658DC4}"/>
    <cellStyle name="Normal 5" xfId="44" xr:uid="{45D227AE-939B-1040-A448-138723461C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Jupiter's</a:t>
            </a:r>
            <a:r>
              <a:rPr lang="en-GB" baseline="0"/>
              <a:t> Moons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pattFill prst="trellis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pattFill prst="trellis">
                  <a:fgClr>
                    <a:srgbClr val="FFC000"/>
                  </a:fgClr>
                  <a:bgClr>
                    <a:schemeClr val="bg1"/>
                  </a:bgClr>
                </a:patt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38A-BD43-BBA9-3B5BA3CF6E6A}"/>
              </c:ext>
            </c:extLst>
          </c:dPt>
          <c:dPt>
            <c:idx val="1"/>
            <c:marker>
              <c:symbol val="circle"/>
              <c:size val="6"/>
              <c:spPr>
                <a:pattFill prst="trellis">
                  <a:fgClr>
                    <a:schemeClr val="accent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38A-BD43-BBA9-3B5BA3CF6E6A}"/>
              </c:ext>
            </c:extLst>
          </c:dPt>
          <c:dPt>
            <c:idx val="2"/>
            <c:marker>
              <c:symbol val="circle"/>
              <c:size val="15"/>
              <c:spPr>
                <a:pattFill prst="trellis">
                  <a:fgClr>
                    <a:schemeClr val="bg2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38A-BD43-BBA9-3B5BA3CF6E6A}"/>
              </c:ext>
            </c:extLst>
          </c:dPt>
          <c:dPt>
            <c:idx val="3"/>
            <c:marker>
              <c:symbol val="circle"/>
              <c:size val="9"/>
              <c:spPr>
                <a:pattFill prst="trellis">
                  <a:fgClr>
                    <a:schemeClr val="accent6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38A-BD43-BBA9-3B5BA3CF6E6A}"/>
              </c:ext>
            </c:extLst>
          </c:dPt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38A-BD43-BBA9-3B5BA3CF6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094080"/>
        <c:axId val="631174208"/>
      </c:scatterChart>
      <c:valAx>
        <c:axId val="663094080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1174208"/>
        <c:crosses val="autoZero"/>
        <c:crossBetween val="midCat"/>
      </c:valAx>
      <c:valAx>
        <c:axId val="6311742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663094080"/>
        <c:crosses val="autoZero"/>
        <c:crossBetween val="midCat"/>
        <c:majorUnit val="1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Analemma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'Equation of Time (1)'!$D$14:$D$379</c:f>
              <c:numCache>
                <c:formatCode>0.00</c:formatCode>
                <c:ptCount val="366"/>
                <c:pt idx="0">
                  <c:v>-3.39</c:v>
                </c:pt>
                <c:pt idx="1">
                  <c:v>-3.8319686096168271</c:v>
                </c:pt>
                <c:pt idx="2">
                  <c:v>-4.2693048532451172</c:v>
                </c:pt>
                <c:pt idx="3">
                  <c:v>-4.7016058380121866</c:v>
                </c:pt>
                <c:pt idx="4">
                  <c:v>-5.1284746071167095</c:v>
                </c:pt>
                <c:pt idx="5">
                  <c:v>-5.5495205745475307</c:v>
                </c:pt>
                <c:pt idx="6">
                  <c:v>-5.9643599523025479</c:v>
                </c:pt>
                <c:pt idx="7">
                  <c:v>-6.3726161696138766</c:v>
                </c:pt>
                <c:pt idx="8">
                  <c:v>-6.7739202836949133</c:v>
                </c:pt>
                <c:pt idx="9">
                  <c:v>-7.1679113815348998</c:v>
                </c:pt>
                <c:pt idx="10">
                  <c:v>-7.5542369722771152</c:v>
                </c:pt>
                <c:pt idx="11">
                  <c:v>-7.9325533697279704</c:v>
                </c:pt>
                <c:pt idx="12">
                  <c:v>-8.3025260645557832</c:v>
                </c:pt>
                <c:pt idx="13">
                  <c:v>-8.6638300857502806</c:v>
                </c:pt>
                <c:pt idx="14">
                  <c:v>-9.0161503509263845</c:v>
                </c:pt>
                <c:pt idx="15">
                  <c:v>-9.3591820050690586</c:v>
                </c:pt>
                <c:pt idx="16">
                  <c:v>-9.692630747329531</c:v>
                </c:pt>
                <c:pt idx="17">
                  <c:v>-10.016213145497275</c:v>
                </c:pt>
                <c:pt idx="18">
                  <c:v>-10.329656937786643</c:v>
                </c:pt>
                <c:pt idx="19">
                  <c:v>-10.632701321591938</c:v>
                </c:pt>
                <c:pt idx="20">
                  <c:v>-10.925097228880045</c:v>
                </c:pt>
                <c:pt idx="21">
                  <c:v>-11.206607587905424</c:v>
                </c:pt>
                <c:pt idx="22">
                  <c:v>-11.477007570948402</c:v>
                </c:pt>
                <c:pt idx="23">
                  <c:v>-11.736084827794055</c:v>
                </c:pt>
                <c:pt idx="24">
                  <c:v>-11.983639704685803</c:v>
                </c:pt>
                <c:pt idx="25">
                  <c:v>-12.219485448504813</c:v>
                </c:pt>
                <c:pt idx="26">
                  <c:v>-12.44344839594377</c:v>
                </c:pt>
                <c:pt idx="27">
                  <c:v>-12.655368147461154</c:v>
                </c:pt>
                <c:pt idx="28">
                  <c:v>-12.855097725819991</c:v>
                </c:pt>
                <c:pt idx="29">
                  <c:v>-13.04250371903326</c:v>
                </c:pt>
                <c:pt idx="30">
                  <c:v>-13.217466407556335</c:v>
                </c:pt>
                <c:pt idx="31">
                  <c:v>-13.379879875585466</c:v>
                </c:pt>
                <c:pt idx="32">
                  <c:v>-13.52965210633981</c:v>
                </c:pt>
                <c:pt idx="33">
                  <c:v>-13.666705061223489</c:v>
                </c:pt>
                <c:pt idx="34">
                  <c:v>-13.790974742782961</c:v>
                </c:pt>
                <c:pt idx="35">
                  <c:v>-13.90241124139404</c:v>
                </c:pt>
                <c:pt idx="36">
                  <c:v>-14.000978765632059</c:v>
                </c:pt>
                <c:pt idx="37">
                  <c:v>-14.086655656297678</c:v>
                </c:pt>
                <c:pt idx="38">
                  <c:v>-14.159434384090208</c:v>
                </c:pt>
                <c:pt idx="39">
                  <c:v>-14.219321530939297</c:v>
                </c:pt>
                <c:pt idx="40">
                  <c:v>-14.300517739536817</c:v>
                </c:pt>
                <c:pt idx="41">
                  <c:v>-14.321910125235823</c:v>
                </c:pt>
                <c:pt idx="42">
                  <c:v>-14.330577426914285</c:v>
                </c:pt>
                <c:pt idx="43">
                  <c:v>-14.326595933851852</c:v>
                </c:pt>
                <c:pt idx="44">
                  <c:v>-14.310055594397568</c:v>
                </c:pt>
                <c:pt idx="45">
                  <c:v>-14.2810598848198</c:v>
                </c:pt>
                <c:pt idx="46">
                  <c:v>-14.239725662586302</c:v>
                </c:pt>
                <c:pt idx="47">
                  <c:v>-14.186183004254685</c:v>
                </c:pt>
                <c:pt idx="48">
                  <c:v>-14.120575028171489</c:v>
                </c:pt>
                <c:pt idx="49">
                  <c:v>-14.043057702195963</c:v>
                </c:pt>
                <c:pt idx="50">
                  <c:v>-13.953799636682142</c:v>
                </c:pt>
                <c:pt idx="51">
                  <c:v>-13.852981862970037</c:v>
                </c:pt>
                <c:pt idx="52">
                  <c:v>-13.740797597653781</c:v>
                </c:pt>
                <c:pt idx="53">
                  <c:v>-13.61745199291115</c:v>
                </c:pt>
                <c:pt idx="54">
                  <c:v>-13.48316187319525</c:v>
                </c:pt>
                <c:pt idx="55">
                  <c:v>-13.33815545860503</c:v>
                </c:pt>
                <c:pt idx="56">
                  <c:v>-13.182672075266931</c:v>
                </c:pt>
                <c:pt idx="57">
                  <c:v>-13.016961853075109</c:v>
                </c:pt>
                <c:pt idx="58">
                  <c:v>-12.841285411152464</c:v>
                </c:pt>
                <c:pt idx="59">
                  <c:v>-12.655913531409032</c:v>
                </c:pt>
                <c:pt idx="60">
                  <c:v>-12.461126820588198</c:v>
                </c:pt>
                <c:pt idx="61">
                  <c:v>-12.257215361204631</c:v>
                </c:pt>
                <c:pt idx="62">
                  <c:v>-12.044478351790776</c:v>
                </c:pt>
                <c:pt idx="63">
                  <c:v>-11.8232237368812</c:v>
                </c:pt>
                <c:pt idx="64">
                  <c:v>-11.593767827176066</c:v>
                </c:pt>
                <c:pt idx="65">
                  <c:v>-11.356434910336436</c:v>
                </c:pt>
                <c:pt idx="66">
                  <c:v>-11.111556852874941</c:v>
                </c:pt>
                <c:pt idx="67">
                  <c:v>-10.859472693615839</c:v>
                </c:pt>
                <c:pt idx="68">
                  <c:v>-10.60052822920812</c:v>
                </c:pt>
                <c:pt idx="69">
                  <c:v>-10.335075592184605</c:v>
                </c:pt>
                <c:pt idx="70">
                  <c:v>-10.063472822068686</c:v>
                </c:pt>
                <c:pt idx="71">
                  <c:v>-9.7860834300382535</c:v>
                </c:pt>
                <c:pt idx="72">
                  <c:v>-9.5032759576639307</c:v>
                </c:pt>
                <c:pt idx="73">
                  <c:v>-9.2154235302454524</c:v>
                </c:pt>
                <c:pt idx="74">
                  <c:v>-8.9229034052763918</c:v>
                </c:pt>
                <c:pt idx="75">
                  <c:v>-8.6260965165727939</c:v>
                </c:pt>
                <c:pt idx="76">
                  <c:v>-8.3253870146064948</c:v>
                </c:pt>
                <c:pt idx="77">
                  <c:v>-8.0211618035880186</c:v>
                </c:pt>
                <c:pt idx="78">
                  <c:v>-7.71381007584767</c:v>
                </c:pt>
                <c:pt idx="79">
                  <c:v>-7.4037228440665253</c:v>
                </c:pt>
                <c:pt idx="80">
                  <c:v>-7.0912924719113555</c:v>
                </c:pt>
                <c:pt idx="81">
                  <c:v>-6.7769122036291556</c:v>
                </c:pt>
                <c:pt idx="82">
                  <c:v>-6.4609756931582139</c:v>
                </c:pt>
                <c:pt idx="83">
                  <c:v>-6.1438765333128416</c:v>
                </c:pt>
                <c:pt idx="84">
                  <c:v>-5.8260077855987538</c:v>
                </c:pt>
                <c:pt idx="85">
                  <c:v>-5.5077615112152278</c:v>
                </c:pt>
                <c:pt idx="86">
                  <c:v>-5.1895283037984354</c:v>
                </c:pt>
                <c:pt idx="87">
                  <c:v>-4.8716968244583025</c:v>
                </c:pt>
                <c:pt idx="88">
                  <c:v>-4.5546533396583166</c:v>
                </c:pt>
                <c:pt idx="89">
                  <c:v>-4.2387812624840571</c:v>
                </c:pt>
                <c:pt idx="90">
                  <c:v>-3.9244606978423406</c:v>
                </c:pt>
                <c:pt idx="91">
                  <c:v>-3.6120679921278196</c:v>
                </c:pt>
                <c:pt idx="92">
                  <c:v>-3.3019752878885136</c:v>
                </c:pt>
                <c:pt idx="93">
                  <c:v>-2.994550084015791</c:v>
                </c:pt>
                <c:pt idx="94">
                  <c:v>-2.6901548019774819</c:v>
                </c:pt>
                <c:pt idx="95">
                  <c:v>-2.3891463586056156</c:v>
                </c:pt>
                <c:pt idx="96">
                  <c:v>-2.0918757459424073</c:v>
                </c:pt>
                <c:pt idx="97">
                  <c:v>-1.7986876186394642</c:v>
                </c:pt>
                <c:pt idx="98">
                  <c:v>-1.5099198893963419</c:v>
                </c:pt>
                <c:pt idx="99">
                  <c:v>-1.2259033329147817</c:v>
                </c:pt>
                <c:pt idx="100">
                  <c:v>-0.94696119883471752</c:v>
                </c:pt>
                <c:pt idx="101">
                  <c:v>-0.67340883410760055</c:v>
                </c:pt>
                <c:pt idx="102">
                  <c:v>-0.40555331525106419</c:v>
                </c:pt>
                <c:pt idx="103">
                  <c:v>-0.14369309091723581</c:v>
                </c:pt>
                <c:pt idx="104">
                  <c:v>0.11188236480523894</c:v>
                </c:pt>
                <c:pt idx="105">
                  <c:v>0.36089288794843721</c:v>
                </c:pt>
                <c:pt idx="106">
                  <c:v>0.60306794868765934</c:v>
                </c:pt>
                <c:pt idx="107">
                  <c:v>0.83814696344915518</c:v>
                </c:pt>
                <c:pt idx="108">
                  <c:v>1.0658795947371944</c:v>
                </c:pt>
                <c:pt idx="109">
                  <c:v>1.2860260383291928</c:v>
                </c:pt>
                <c:pt idx="110">
                  <c:v>1.4983572975026691</c:v>
                </c:pt>
                <c:pt idx="111">
                  <c:v>1.7026554439733825</c:v>
                </c:pt>
                <c:pt idx="112">
                  <c:v>1.8987138652395883</c:v>
                </c:pt>
                <c:pt idx="113">
                  <c:v>2.0863374980437577</c:v>
                </c:pt>
                <c:pt idx="114">
                  <c:v>2.265343047679548</c:v>
                </c:pt>
                <c:pt idx="115">
                  <c:v>2.4355591928885589</c:v>
                </c:pt>
                <c:pt idx="116">
                  <c:v>2.5968267761087658</c:v>
                </c:pt>
                <c:pt idx="117">
                  <c:v>2.7489989788537494</c:v>
                </c:pt>
                <c:pt idx="118">
                  <c:v>2.8919414820195817</c:v>
                </c:pt>
                <c:pt idx="119">
                  <c:v>3.0255326109342606</c:v>
                </c:pt>
                <c:pt idx="120">
                  <c:v>3.1496634649825292</c:v>
                </c:pt>
                <c:pt idx="121">
                  <c:v>3.2642380316574018</c:v>
                </c:pt>
                <c:pt idx="122">
                  <c:v>3.3691732849081992</c:v>
                </c:pt>
                <c:pt idx="123">
                  <c:v>3.4643992676734703</c:v>
                </c:pt>
                <c:pt idx="124">
                  <c:v>3.5498591585061217</c:v>
                </c:pt>
                <c:pt idx="125">
                  <c:v>3.6255093222167964</c:v>
                </c:pt>
                <c:pt idx="126">
                  <c:v>3.6913193444806991</c:v>
                </c:pt>
                <c:pt idx="127">
                  <c:v>3.7472720503719819</c:v>
                </c:pt>
                <c:pt idx="128">
                  <c:v>3.7933635068089755</c:v>
                </c:pt>
                <c:pt idx="129">
                  <c:v>3.8296030089126161</c:v>
                </c:pt>
                <c:pt idx="130">
                  <c:v>3.8560130502995484</c:v>
                </c:pt>
                <c:pt idx="131">
                  <c:v>3.8726292773504172</c:v>
                </c:pt>
                <c:pt idx="132">
                  <c:v>3.8795004275129514</c:v>
                </c:pt>
                <c:pt idx="133">
                  <c:v>3.8766882517183454</c:v>
                </c:pt>
                <c:pt idx="134">
                  <c:v>3.8642674210083197</c:v>
                </c:pt>
                <c:pt idx="135">
                  <c:v>3.8423254174890085</c:v>
                </c:pt>
                <c:pt idx="136">
                  <c:v>3.8109624097463746</c:v>
                </c:pt>
                <c:pt idx="137">
                  <c:v>3.7702911128763636</c:v>
                </c:pt>
                <c:pt idx="138">
                  <c:v>3.720436633301226</c:v>
                </c:pt>
                <c:pt idx="139">
                  <c:v>3.661536298561475</c:v>
                </c:pt>
                <c:pt idx="140">
                  <c:v>3.5937394722908778</c:v>
                </c:pt>
                <c:pt idx="141">
                  <c:v>3.5172073545993428</c:v>
                </c:pt>
                <c:pt idx="142">
                  <c:v>3.4321127681059416</c:v>
                </c:pt>
                <c:pt idx="143">
                  <c:v>3.3386399298813805</c:v>
                </c:pt>
                <c:pt idx="144">
                  <c:v>3.2369842095758576</c:v>
                </c:pt>
                <c:pt idx="145">
                  <c:v>3.1273518740247503</c:v>
                </c:pt>
                <c:pt idx="146">
                  <c:v>3.0099598186405174</c:v>
                </c:pt>
                <c:pt idx="147">
                  <c:v>2.8850352859150012</c:v>
                </c:pt>
                <c:pt idx="148">
                  <c:v>2.7528155713714941</c:v>
                </c:pt>
                <c:pt idx="149">
                  <c:v>2.6135477173209285</c:v>
                </c:pt>
                <c:pt idx="150">
                  <c:v>2.4674881947909961</c:v>
                </c:pt>
                <c:pt idx="151">
                  <c:v>2.3149025740110014</c:v>
                </c:pt>
                <c:pt idx="152">
                  <c:v>2.1560651838488925</c:v>
                </c:pt>
                <c:pt idx="153">
                  <c:v>1.9912587606100587</c:v>
                </c:pt>
                <c:pt idx="154">
                  <c:v>1.8207740866199584</c:v>
                </c:pt>
                <c:pt idx="155">
                  <c:v>1.6449096190250483</c:v>
                </c:pt>
                <c:pt idx="156">
                  <c:v>1.463971109257761</c:v>
                </c:pt>
                <c:pt idx="157">
                  <c:v>1.278271213622709</c:v>
                </c:pt>
                <c:pt idx="158">
                  <c:v>1.088129095471567</c:v>
                </c:pt>
                <c:pt idx="159">
                  <c:v>0.89387001944426991</c:v>
                </c:pt>
                <c:pt idx="160">
                  <c:v>0.69582493826343672</c:v>
                </c:pt>
                <c:pt idx="161">
                  <c:v>0.49433007257793715</c:v>
                </c:pt>
                <c:pt idx="162">
                  <c:v>0.28972648435968651</c:v>
                </c:pt>
                <c:pt idx="163">
                  <c:v>8.2359644365398665E-2</c:v>
                </c:pt>
                <c:pt idx="164">
                  <c:v>-0.12742100581775784</c:v>
                </c:pt>
                <c:pt idx="165">
                  <c:v>-0.33926249661746688</c:v>
                </c:pt>
                <c:pt idx="166">
                  <c:v>-0.55280877768122938</c:v>
                </c:pt>
                <c:pt idx="167">
                  <c:v>-0.76770116890485784</c:v>
                </c:pt>
                <c:pt idx="168">
                  <c:v>-0.9835788147434803</c:v>
                </c:pt>
                <c:pt idx="169">
                  <c:v>-1.2000791412603329</c:v>
                </c:pt>
                <c:pt idx="170">
                  <c:v>-1.4168383153652147</c:v>
                </c:pt>
                <c:pt idx="171">
                  <c:v>-1.6334917056919607</c:v>
                </c:pt>
                <c:pt idx="172">
                  <c:v>-1.8496743445621693</c:v>
                </c:pt>
                <c:pt idx="173">
                  <c:v>-2.06502139048122</c:v>
                </c:pt>
                <c:pt idx="174">
                  <c:v>-2.2791685906119095</c:v>
                </c:pt>
                <c:pt idx="175">
                  <c:v>-2.4917527426709718</c:v>
                </c:pt>
                <c:pt idx="176">
                  <c:v>-2.7024121556945153</c:v>
                </c:pt>
                <c:pt idx="177">
                  <c:v>-2.9107871091195805</c:v>
                </c:pt>
                <c:pt idx="178">
                  <c:v>-3.1165203096310283</c:v>
                </c:pt>
                <c:pt idx="179">
                  <c:v>-3.3192573452256333</c:v>
                </c:pt>
                <c:pt idx="180">
                  <c:v>-3.5186471359484131</c:v>
                </c:pt>
                <c:pt idx="181">
                  <c:v>-3.7143423807601996</c:v>
                </c:pt>
                <c:pt idx="182">
                  <c:v>-3.9059999999999988</c:v>
                </c:pt>
                <c:pt idx="183">
                  <c:v>-4.093281572910799</c:v>
                </c:pt>
                <c:pt idx="184">
                  <c:v>-4.2758537697033665</c:v>
                </c:pt>
                <c:pt idx="185">
                  <c:v>-4.4533887776389784</c:v>
                </c:pt>
                <c:pt idx="186">
                  <c:v>-4.6255647206190398</c:v>
                </c:pt>
                <c:pt idx="187">
                  <c:v>-4.7920660717772741</c:v>
                </c:pt>
                <c:pt idx="188">
                  <c:v>-4.9525840585783456</c:v>
                </c:pt>
                <c:pt idx="189">
                  <c:v>-5.106817059935608</c:v>
                </c:pt>
                <c:pt idx="190">
                  <c:v>-5.2544709948701502</c:v>
                </c:pt>
                <c:pt idx="191">
                  <c:v>-5.3952597022432514</c:v>
                </c:pt>
                <c:pt idx="192">
                  <c:v>-5.5289053111048432</c:v>
                </c:pt>
                <c:pt idx="193">
                  <c:v>-5.6551386012117835</c:v>
                </c:pt>
                <c:pt idx="194">
                  <c:v>-5.7736993532811756</c:v>
                </c:pt>
                <c:pt idx="195">
                  <c:v>-5.8843366885562434</c:v>
                </c:pt>
                <c:pt idx="196">
                  <c:v>-5.9868093972748007</c:v>
                </c:pt>
                <c:pt idx="197">
                  <c:v>-6.0808862556434766</c:v>
                </c:pt>
                <c:pt idx="198">
                  <c:v>-6.1663463309345063</c:v>
                </c:pt>
                <c:pt idx="199">
                  <c:v>-6.2429792743357764</c:v>
                </c:pt>
                <c:pt idx="200">
                  <c:v>-6.3105856011994401</c:v>
                </c:pt>
                <c:pt idx="201">
                  <c:v>-6.3689769583492488</c:v>
                </c:pt>
                <c:pt idx="202">
                  <c:v>-6.4179763781219803</c:v>
                </c:pt>
                <c:pt idx="203">
                  <c:v>-6.4574185188341442</c:v>
                </c:pt>
                <c:pt idx="204">
                  <c:v>-6.4871498913810814</c:v>
                </c:pt>
                <c:pt idx="205">
                  <c:v>-6.5070290716920471</c:v>
                </c:pt>
                <c:pt idx="206">
                  <c:v>-6.516926898781513</c:v>
                </c:pt>
                <c:pt idx="207">
                  <c:v>-6.5167266581540559</c:v>
                </c:pt>
                <c:pt idx="208">
                  <c:v>-6.5063242503374195</c:v>
                </c:pt>
                <c:pt idx="209">
                  <c:v>-6.4856283443360017</c:v>
                </c:pt>
                <c:pt idx="210">
                  <c:v>-6.4545605158147925</c:v>
                </c:pt>
                <c:pt idx="211">
                  <c:v>-6.4130553698419215</c:v>
                </c:pt>
                <c:pt idx="212">
                  <c:v>-6.3610606480361795</c:v>
                </c:pt>
                <c:pt idx="213">
                  <c:v>-6.2985373199843515</c:v>
                </c:pt>
                <c:pt idx="214">
                  <c:v>-6.2254596588118574</c:v>
                </c:pt>
                <c:pt idx="215">
                  <c:v>-6.1418153008088359</c:v>
                </c:pt>
                <c:pt idx="216">
                  <c:v>-6.0476052890328376</c:v>
                </c:pt>
                <c:pt idx="217">
                  <c:v>-5.9428441008281192</c:v>
                </c:pt>
                <c:pt idx="218">
                  <c:v>-5.8275596592206469</c:v>
                </c:pt>
                <c:pt idx="219">
                  <c:v>-5.7017933281669846</c:v>
                </c:pt>
                <c:pt idx="220">
                  <c:v>-5.5655998916544025</c:v>
                </c:pt>
                <c:pt idx="221">
                  <c:v>-5.4190475166685435</c:v>
                </c:pt>
                <c:pt idx="222">
                  <c:v>-5.2622177000642907</c:v>
                </c:pt>
                <c:pt idx="223">
                  <c:v>-5.0952051993943677</c:v>
                </c:pt>
                <c:pt idx="224">
                  <c:v>-4.9181179477693009</c:v>
                </c:pt>
                <c:pt idx="225">
                  <c:v>-4.7310769528412937</c:v>
                </c:pt>
                <c:pt idx="226">
                  <c:v>-4.534216180023293</c:v>
                </c:pt>
                <c:pt idx="227">
                  <c:v>-4.3276824200733914</c:v>
                </c:pt>
                <c:pt idx="228">
                  <c:v>-4.1116351411930321</c:v>
                </c:pt>
                <c:pt idx="229">
                  <c:v>-3.8862463258059989</c:v>
                </c:pt>
                <c:pt idx="230">
                  <c:v>-3.6517002922033077</c:v>
                </c:pt>
                <c:pt idx="231">
                  <c:v>-3.4081935012569913</c:v>
                </c:pt>
                <c:pt idx="232">
                  <c:v>-3.1559343484235853</c:v>
                </c:pt>
                <c:pt idx="233">
                  <c:v>-2.8951429412755481</c:v>
                </c:pt>
                <c:pt idx="234">
                  <c:v>-2.6260508628160064</c:v>
                </c:pt>
                <c:pt idx="235">
                  <c:v>-2.3489009208490508</c:v>
                </c:pt>
                <c:pt idx="236">
                  <c:v>-2.063946883694582</c:v>
                </c:pt>
                <c:pt idx="237">
                  <c:v>-1.7714532025524967</c:v>
                </c:pt>
                <c:pt idx="238">
                  <c:v>-1.4716947208374451</c:v>
                </c:pt>
                <c:pt idx="239">
                  <c:v>-1.1649563708203488</c:v>
                </c:pt>
                <c:pt idx="240">
                  <c:v>-0.8515328579282988</c:v>
                </c:pt>
                <c:pt idx="241">
                  <c:v>-0.53172833306896194</c:v>
                </c:pt>
                <c:pt idx="242">
                  <c:v>-0.20585605335995005</c:v>
                </c:pt>
                <c:pt idx="243">
                  <c:v>0.12576196834258635</c:v>
                </c:pt>
                <c:pt idx="244">
                  <c:v>0.46279532470861806</c:v>
                </c:pt>
                <c:pt idx="245">
                  <c:v>0.80490558557165226</c:v>
                </c:pt>
                <c:pt idx="246">
                  <c:v>1.151746679506064</c:v>
                </c:pt>
                <c:pt idx="247">
                  <c:v>1.5029652848999113</c:v>
                </c:pt>
                <c:pt idx="248">
                  <c:v>1.8582012300668262</c:v>
                </c:pt>
                <c:pt idx="249">
                  <c:v>2.2170879019305598</c:v>
                </c:pt>
                <c:pt idx="250">
                  <c:v>2.579252662804894</c:v>
                </c:pt>
                <c:pt idx="251">
                  <c:v>2.9443172747822866</c:v>
                </c:pt>
                <c:pt idx="252">
                  <c:v>3.3118983312353549</c:v>
                </c:pt>
                <c:pt idx="253">
                  <c:v>3.6816076949266989</c:v>
                </c:pt>
                <c:pt idx="254">
                  <c:v>4.053052942215019</c:v>
                </c:pt>
                <c:pt idx="255">
                  <c:v>4.4258378128374352</c:v>
                </c:pt>
                <c:pt idx="256">
                  <c:v>4.7995626647419547</c:v>
                </c:pt>
                <c:pt idx="257">
                  <c:v>5.1738249334373876</c:v>
                </c:pt>
                <c:pt idx="258">
                  <c:v>5.5482195953226938</c:v>
                </c:pt>
                <c:pt idx="259">
                  <c:v>5.9223396344531709</c:v>
                </c:pt>
                <c:pt idx="260">
                  <c:v>6.2957765121960518</c:v>
                </c:pt>
                <c:pt idx="261">
                  <c:v>6.6681206392251688</c:v>
                </c:pt>
                <c:pt idx="262">
                  <c:v>7.0389618493010584</c:v>
                </c:pt>
                <c:pt idx="263">
                  <c:v>7.4078898742806985</c:v>
                </c:pt>
                <c:pt idx="264">
                  <c:v>7.7744948197994734</c:v>
                </c:pt>
                <c:pt idx="265">
                  <c:v>8.1383676410670098</c:v>
                </c:pt>
                <c:pt idx="266">
                  <c:v>8.4991006182182023</c:v>
                </c:pt>
                <c:pt idx="267">
                  <c:v>8.8562878306610582</c:v>
                </c:pt>
                <c:pt idx="268">
                  <c:v>9.2095256298642934</c:v>
                </c:pt>
                <c:pt idx="269">
                  <c:v>9.5584131100287646</c:v>
                </c:pt>
                <c:pt idx="270">
                  <c:v>9.9025525760896578</c:v>
                </c:pt>
                <c:pt idx="271">
                  <c:v>10.241550008499075</c:v>
                </c:pt>
                <c:pt idx="272">
                  <c:v>10.575015524242255</c:v>
                </c:pt>
                <c:pt idx="273">
                  <c:v>10.902563833545344</c:v>
                </c:pt>
                <c:pt idx="274">
                  <c:v>11.22381469173656</c:v>
                </c:pt>
                <c:pt idx="275">
                  <c:v>11.538393345729753</c:v>
                </c:pt>
                <c:pt idx="276">
                  <c:v>11.845930974603512</c:v>
                </c:pt>
                <c:pt idx="277">
                  <c:v>12.146065123757909</c:v>
                </c:pt>
                <c:pt idx="278">
                  <c:v>12.438440132136289</c:v>
                </c:pt>
                <c:pt idx="279">
                  <c:v>12.722707552009345</c:v>
                </c:pt>
                <c:pt idx="280">
                  <c:v>12.998526560826114</c:v>
                </c:pt>
                <c:pt idx="281">
                  <c:v>13.265564364645924</c:v>
                </c:pt>
                <c:pt idx="282">
                  <c:v>13.523496592675862</c:v>
                </c:pt>
                <c:pt idx="283">
                  <c:v>13.772007682447267</c:v>
                </c:pt>
                <c:pt idx="284">
                  <c:v>14.010791255177132</c:v>
                </c:pt>
                <c:pt idx="285">
                  <c:v>14.239550480870422</c:v>
                </c:pt>
                <c:pt idx="286">
                  <c:v>14.45799843273204</c:v>
                </c:pt>
                <c:pt idx="287">
                  <c:v>14.665858430469322</c:v>
                </c:pt>
                <c:pt idx="288">
                  <c:v>14.862864372078802</c:v>
                </c:pt>
                <c:pt idx="289">
                  <c:v>15.048761053724661</c:v>
                </c:pt>
                <c:pt idx="290">
                  <c:v>15.223304477329785</c:v>
                </c:pt>
                <c:pt idx="291">
                  <c:v>15.386262145515015</c:v>
                </c:pt>
                <c:pt idx="292">
                  <c:v>15.5374133435367</c:v>
                </c:pt>
                <c:pt idx="293">
                  <c:v>15.676549407887929</c:v>
                </c:pt>
                <c:pt idx="294">
                  <c:v>15.803473981244311</c:v>
                </c:pt>
                <c:pt idx="295">
                  <c:v>15.918003253451264</c:v>
                </c:pt>
                <c:pt idx="296">
                  <c:v>16.019966188265684</c:v>
                </c:pt>
                <c:pt idx="297">
                  <c:v>16.109204735582118</c:v>
                </c:pt>
                <c:pt idx="298">
                  <c:v>16.185574028889757</c:v>
                </c:pt>
                <c:pt idx="299">
                  <c:v>16.248942567724608</c:v>
                </c:pt>
                <c:pt idx="300">
                  <c:v>16.299192384897964</c:v>
                </c:pt>
                <c:pt idx="301">
                  <c:v>16.336219198300746</c:v>
                </c:pt>
                <c:pt idx="302">
                  <c:v>16.359932547100875</c:v>
                </c:pt>
                <c:pt idx="303">
                  <c:v>16.370255912169231</c:v>
                </c:pt>
                <c:pt idx="304">
                  <c:v>16.367126820588197</c:v>
                </c:pt>
                <c:pt idx="305">
                  <c:v>16.350496934115434</c:v>
                </c:pt>
                <c:pt idx="306">
                  <c:v>16.320332121494147</c:v>
                </c:pt>
                <c:pt idx="307">
                  <c:v>16.276612514520178</c:v>
                </c:pt>
                <c:pt idx="308">
                  <c:v>16.219332547795105</c:v>
                </c:pt>
                <c:pt idx="309">
                  <c:v>16.148500982113706</c:v>
                </c:pt>
                <c:pt idx="310">
                  <c:v>16.064140911453286</c:v>
                </c:pt>
                <c:pt idx="311">
                  <c:v>15.96628975355145</c:v>
                </c:pt>
                <c:pt idx="312">
                  <c:v>15.854999224078272</c:v>
                </c:pt>
                <c:pt idx="313">
                  <c:v>15.730335294427855</c:v>
                </c:pt>
                <c:pt idx="314">
                  <c:v>15.592378133173529</c:v>
                </c:pt>
                <c:pt idx="315">
                  <c:v>15.441222031250042</c:v>
                </c:pt>
                <c:pt idx="316">
                  <c:v>15.276975310945112</c:v>
                </c:pt>
                <c:pt idx="317">
                  <c:v>15.099760218801697</c:v>
                </c:pt>
                <c:pt idx="318">
                  <c:v>14.909712802551198</c:v>
                </c:pt>
                <c:pt idx="319">
                  <c:v>14.706982772216268</c:v>
                </c:pt>
                <c:pt idx="320">
                  <c:v>14.491733345541013</c:v>
                </c:pt>
                <c:pt idx="321">
                  <c:v>14.264141077923796</c:v>
                </c:pt>
                <c:pt idx="322">
                  <c:v>14.024395677047103</c:v>
                </c:pt>
                <c:pt idx="323">
                  <c:v>13.772699802415781</c:v>
                </c:pt>
                <c:pt idx="324">
                  <c:v>13.50926885003333</c:v>
                </c:pt>
                <c:pt idx="325">
                  <c:v>13.234330722463309</c:v>
                </c:pt>
                <c:pt idx="326">
                  <c:v>12.948125584539298</c:v>
                </c:pt>
                <c:pt idx="327">
                  <c:v>12.65090560500489</c:v>
                </c:pt>
                <c:pt idx="328">
                  <c:v>12.342934684380271</c:v>
                </c:pt>
                <c:pt idx="329">
                  <c:v>12.024488169369288</c:v>
                </c:pt>
                <c:pt idx="330">
                  <c:v>11.695852554135859</c:v>
                </c:pt>
                <c:pt idx="331">
                  <c:v>11.357325168794301</c:v>
                </c:pt>
                <c:pt idx="332">
                  <c:v>11.009213855473106</c:v>
                </c:pt>
                <c:pt idx="333">
                  <c:v>10.651836632325974</c:v>
                </c:pt>
                <c:pt idx="334">
                  <c:v>10.285521345878518</c:v>
                </c:pt>
                <c:pt idx="335">
                  <c:v>9.9106053121121747</c:v>
                </c:pt>
                <c:pt idx="336">
                  <c:v>9.527434946700378</c:v>
                </c:pt>
                <c:pt idx="337">
                  <c:v>9.1363653848246358</c:v>
                </c:pt>
                <c:pt idx="338">
                  <c:v>8.7377600910103297</c:v>
                </c:pt>
                <c:pt idx="339">
                  <c:v>8.3319904594337277</c:v>
                </c:pt>
                <c:pt idx="340">
                  <c:v>7.9194354051630675</c:v>
                </c:pt>
                <c:pt idx="341">
                  <c:v>7.5004809468064479</c:v>
                </c:pt>
                <c:pt idx="342">
                  <c:v>7.0755197810507511</c:v>
                </c:pt>
                <c:pt idx="343">
                  <c:v>6.6449508495833305</c:v>
                </c:pt>
                <c:pt idx="344">
                  <c:v>6.2091788988989904</c:v>
                </c:pt>
                <c:pt idx="345">
                  <c:v>5.7686140335019758</c:v>
                </c:pt>
                <c:pt idx="346">
                  <c:v>5.3236712630203549</c:v>
                </c:pt>
                <c:pt idx="347">
                  <c:v>4.8747700437585504</c:v>
                </c:pt>
                <c:pt idx="348">
                  <c:v>4.422333815218054</c:v>
                </c:pt>
                <c:pt idx="349">
                  <c:v>3.9667895321249529</c:v>
                </c:pt>
                <c:pt idx="350">
                  <c:v>3.5085671925053727</c:v>
                </c:pt>
                <c:pt idx="351">
                  <c:v>3.048099362356826</c:v>
                </c:pt>
                <c:pt idx="352">
                  <c:v>2.585820697466124</c:v>
                </c:pt>
                <c:pt idx="353">
                  <c:v>2.1221674629277927</c:v>
                </c:pt>
                <c:pt idx="354">
                  <c:v>1.6575770509209096</c:v>
                </c:pt>
                <c:pt idx="355">
                  <c:v>1.192487497302162</c:v>
                </c:pt>
                <c:pt idx="356">
                  <c:v>0.72733699757641679</c:v>
                </c:pt>
                <c:pt idx="357">
                  <c:v>0.26256342280530331</c:v>
                </c:pt>
                <c:pt idx="358">
                  <c:v>-0.20139616398495175</c:v>
                </c:pt>
                <c:pt idx="359">
                  <c:v>-0.66410599033604489</c:v>
                </c:pt>
                <c:pt idx="360">
                  <c:v>-1.1251320552713062</c:v>
                </c:pt>
                <c:pt idx="361">
                  <c:v>-1.5840426080334045</c:v>
                </c:pt>
                <c:pt idx="362">
                  <c:v>-2.0404086240912624</c:v>
                </c:pt>
                <c:pt idx="363">
                  <c:v>-2.493804277865304</c:v>
                </c:pt>
                <c:pt idx="364">
                  <c:v>-2.9438074116225823</c:v>
                </c:pt>
                <c:pt idx="365">
                  <c:v>-3.3899999999999939</c:v>
                </c:pt>
              </c:numCache>
            </c:numRef>
          </c:xVal>
          <c:yVal>
            <c:numRef>
              <c:f>'Equation of Time (1)'!$F$14:$F$379</c:f>
              <c:numCache>
                <c:formatCode>#,##0.00</c:formatCode>
                <c:ptCount val="366"/>
                <c:pt idx="0">
                  <c:v>-23.033125989212614</c:v>
                </c:pt>
                <c:pt idx="1">
                  <c:v>-22.954165815486139</c:v>
                </c:pt>
                <c:pt idx="2">
                  <c:v>-22.868440943735457</c:v>
                </c:pt>
                <c:pt idx="3">
                  <c:v>-22.775976637473747</c:v>
                </c:pt>
                <c:pt idx="4">
                  <c:v>-22.676800146356463</c:v>
                </c:pt>
                <c:pt idx="5">
                  <c:v>-22.570940698150753</c:v>
                </c:pt>
                <c:pt idx="6">
                  <c:v>-22.458429490121897</c:v>
                </c:pt>
                <c:pt idx="7">
                  <c:v>-22.339299679839318</c:v>
                </c:pt>
                <c:pt idx="8">
                  <c:v>-22.213586375404908</c:v>
                </c:pt>
                <c:pt idx="9">
                  <c:v>-22.081326625106502</c:v>
                </c:pt>
                <c:pt idx="10">
                  <c:v>-21.942559406499576</c:v>
                </c:pt>
                <c:pt idx="11">
                  <c:v>-21.797325614920386</c:v>
                </c:pt>
                <c:pt idx="12">
                  <c:v>-21.64566805143393</c:v>
                </c:pt>
                <c:pt idx="13">
                  <c:v>-21.48763141022026</c:v>
                </c:pt>
                <c:pt idx="14">
                  <c:v>-21.323262265402931</c:v>
                </c:pt>
                <c:pt idx="15">
                  <c:v>-21.15260905732336</c:v>
                </c:pt>
                <c:pt idx="16">
                  <c:v>-20.975722078265257</c:v>
                </c:pt>
                <c:pt idx="17">
                  <c:v>-20.792653457633254</c:v>
                </c:pt>
                <c:pt idx="18">
                  <c:v>-20.603457146590127</c:v>
                </c:pt>
                <c:pt idx="19">
                  <c:v>-20.408188902157139</c:v>
                </c:pt>
                <c:pt idx="20">
                  <c:v>-20.206906270782198</c:v>
                </c:pt>
                <c:pt idx="21">
                  <c:v>-19.999668571380642</c:v>
                </c:pt>
                <c:pt idx="22">
                  <c:v>-19.786536877853703</c:v>
                </c:pt>
                <c:pt idx="23">
                  <c:v>-19.567574001089717</c:v>
                </c:pt>
                <c:pt idx="24">
                  <c:v>-19.3428444704535</c:v>
                </c:pt>
                <c:pt idx="25">
                  <c:v>-19.112414514769227</c:v>
                </c:pt>
                <c:pt idx="26">
                  <c:v>-18.876352042802495</c:v>
                </c:pt>
                <c:pt idx="27">
                  <c:v>-18.634726623247307</c:v>
                </c:pt>
                <c:pt idx="28">
                  <c:v>-18.387609464223861</c:v>
                </c:pt>
                <c:pt idx="29">
                  <c:v>-18.135073392293165</c:v>
                </c:pt>
                <c:pt idx="30">
                  <c:v>-17.877192830994751</c:v>
                </c:pt>
                <c:pt idx="31">
                  <c:v>-17.61404377891369</c:v>
                </c:pt>
                <c:pt idx="32">
                  <c:v>-17.345703787283473</c:v>
                </c:pt>
                <c:pt idx="33">
                  <c:v>-17.072251937131295</c:v>
                </c:pt>
                <c:pt idx="34">
                  <c:v>-16.793768815972523</c:v>
                </c:pt>
                <c:pt idx="35">
                  <c:v>-16.510336494061193</c:v>
                </c:pt>
                <c:pt idx="36">
                  <c:v>-16.222038500203503</c:v>
                </c:pt>
                <c:pt idx="37">
                  <c:v>-15.928959797141523</c:v>
                </c:pt>
                <c:pt idx="38">
                  <c:v>-15.631186756514257</c:v>
                </c:pt>
                <c:pt idx="39">
                  <c:v>-15.32880713340354</c:v>
                </c:pt>
                <c:pt idx="40">
                  <c:v>-15.021910040472205</c:v>
                </c:pt>
                <c:pt idx="41">
                  <c:v>-14.71058592170219</c:v>
                </c:pt>
                <c:pt idx="42">
                  <c:v>-14.394926525740249</c:v>
                </c:pt>
                <c:pt idx="43">
                  <c:v>-14.075024878859235</c:v>
                </c:pt>
                <c:pt idx="44">
                  <c:v>-13.750975257542814</c:v>
                </c:pt>
                <c:pt idx="45">
                  <c:v>-13.422873160701759</c:v>
                </c:pt>
                <c:pt idx="46">
                  <c:v>-13.090815281529979</c:v>
                </c:pt>
                <c:pt idx="47">
                  <c:v>-12.754899479008595</c:v>
                </c:pt>
                <c:pt idx="48">
                  <c:v>-12.415224749066445</c:v>
                </c:pt>
                <c:pt idx="49">
                  <c:v>-12.071891195405531</c:v>
                </c:pt>
                <c:pt idx="50">
                  <c:v>-11.725000000000001</c:v>
                </c:pt>
                <c:pt idx="51">
                  <c:v>-11.374653393277351</c:v>
                </c:pt>
                <c:pt idx="52">
                  <c:v>-11.020954623990658</c:v>
                </c:pt>
                <c:pt idx="53">
                  <c:v>-10.664007928790681</c:v>
                </c:pt>
                <c:pt idx="54">
                  <c:v>-10.303918501506869</c:v>
                </c:pt>
                <c:pt idx="55">
                  <c:v>-9.9407924621462342</c:v>
                </c:pt>
                <c:pt idx="56">
                  <c:v>-9.5747368256192988</c:v>
                </c:pt>
                <c:pt idx="57">
                  <c:v>-9.2058594702023306</c:v>
                </c:pt>
                <c:pt idx="58">
                  <c:v>-8.8342691057450899</c:v>
                </c:pt>
                <c:pt idx="59">
                  <c:v>-8.4600752416335716</c:v>
                </c:pt>
                <c:pt idx="60">
                  <c:v>-8.0833881545170474</c:v>
                </c:pt>
                <c:pt idx="61">
                  <c:v>-7.7043188558090767</c:v>
                </c:pt>
                <c:pt idx="62">
                  <c:v>-7.3229790589718853</c:v>
                </c:pt>
                <c:pt idx="63">
                  <c:v>-6.9394811465939394</c:v>
                </c:pt>
                <c:pt idx="64">
                  <c:v>-6.5539381372702419</c:v>
                </c:pt>
                <c:pt idx="65">
                  <c:v>-6.1664636522952687</c:v>
                </c:pt>
                <c:pt idx="66">
                  <c:v>-5.7771718821782319</c:v>
                </c:pt>
                <c:pt idx="67">
                  <c:v>-5.3861775529906044</c:v>
                </c:pt>
                <c:pt idx="68">
                  <c:v>-4.9935958925558506</c:v>
                </c:pt>
                <c:pt idx="69">
                  <c:v>-4.5995425964912187</c:v>
                </c:pt>
                <c:pt idx="70">
                  <c:v>-4.2041337941117538</c:v>
                </c:pt>
                <c:pt idx="71">
                  <c:v>-3.8074860142064111</c:v>
                </c:pt>
                <c:pt idx="72">
                  <c:v>-3.4097161506965299</c:v>
                </c:pt>
                <c:pt idx="73">
                  <c:v>-3.0109414281866207</c:v>
                </c:pt>
                <c:pt idx="74">
                  <c:v>-2.6112793674177701</c:v>
                </c:pt>
                <c:pt idx="75">
                  <c:v>-2.2108477506337052</c:v>
                </c:pt>
                <c:pt idx="76">
                  <c:v>-1.8097645868698558</c:v>
                </c:pt>
                <c:pt idx="77">
                  <c:v>-1.4081480771755392</c:v>
                </c:pt>
                <c:pt idx="78">
                  <c:v>-1.0061165797795499</c:v>
                </c:pt>
                <c:pt idx="79">
                  <c:v>-0.60378857520948404</c:v>
                </c:pt>
                <c:pt idx="80">
                  <c:v>-0.20128263137494143</c:v>
                </c:pt>
                <c:pt idx="81">
                  <c:v>0.20128263137493857</c:v>
                </c:pt>
                <c:pt idx="82">
                  <c:v>0.60378857520948115</c:v>
                </c:pt>
                <c:pt idx="83">
                  <c:v>1.006116579779547</c:v>
                </c:pt>
                <c:pt idx="84">
                  <c:v>1.4081480771755364</c:v>
                </c:pt>
                <c:pt idx="85">
                  <c:v>1.8097645868698529</c:v>
                </c:pt>
                <c:pt idx="86">
                  <c:v>2.2108477506337021</c:v>
                </c:pt>
                <c:pt idx="87">
                  <c:v>2.6112793674177674</c:v>
                </c:pt>
                <c:pt idx="88">
                  <c:v>3.0109414281866171</c:v>
                </c:pt>
                <c:pt idx="89">
                  <c:v>3.4097161506965277</c:v>
                </c:pt>
                <c:pt idx="90">
                  <c:v>3.8074860142064075</c:v>
                </c:pt>
                <c:pt idx="91">
                  <c:v>4.2041337941117511</c:v>
                </c:pt>
                <c:pt idx="92">
                  <c:v>4.5995425964912169</c:v>
                </c:pt>
                <c:pt idx="93">
                  <c:v>4.9935958925558479</c:v>
                </c:pt>
                <c:pt idx="94">
                  <c:v>5.3861775529906017</c:v>
                </c:pt>
                <c:pt idx="95">
                  <c:v>5.7771718821782292</c:v>
                </c:pt>
                <c:pt idx="96">
                  <c:v>6.1664636522952714</c:v>
                </c:pt>
                <c:pt idx="97">
                  <c:v>6.5539381372702401</c:v>
                </c:pt>
                <c:pt idx="98">
                  <c:v>6.9394811465939368</c:v>
                </c:pt>
                <c:pt idx="99">
                  <c:v>7.3229790589718826</c:v>
                </c:pt>
                <c:pt idx="100">
                  <c:v>7.7043188558090741</c:v>
                </c:pt>
                <c:pt idx="101">
                  <c:v>8.0833881545170456</c:v>
                </c:pt>
                <c:pt idx="102">
                  <c:v>8.4600752416335681</c:v>
                </c:pt>
                <c:pt idx="103">
                  <c:v>8.8342691057450864</c:v>
                </c:pt>
                <c:pt idx="104">
                  <c:v>9.2058594702023271</c:v>
                </c:pt>
                <c:pt idx="105">
                  <c:v>9.5747368256192953</c:v>
                </c:pt>
                <c:pt idx="106">
                  <c:v>9.9407924621462325</c:v>
                </c:pt>
                <c:pt idx="107">
                  <c:v>10.303918501506866</c:v>
                </c:pt>
                <c:pt idx="108">
                  <c:v>10.664007928790683</c:v>
                </c:pt>
                <c:pt idx="109">
                  <c:v>11.020954623990654</c:v>
                </c:pt>
                <c:pt idx="110">
                  <c:v>11.374653393277349</c:v>
                </c:pt>
                <c:pt idx="111">
                  <c:v>11.724999999999994</c:v>
                </c:pt>
                <c:pt idx="112">
                  <c:v>12.071891195405531</c:v>
                </c:pt>
                <c:pt idx="113">
                  <c:v>12.415224749066443</c:v>
                </c:pt>
                <c:pt idx="114">
                  <c:v>12.754899479008591</c:v>
                </c:pt>
                <c:pt idx="115">
                  <c:v>13.090815281529974</c:v>
                </c:pt>
                <c:pt idx="116">
                  <c:v>13.422873160701759</c:v>
                </c:pt>
                <c:pt idx="117">
                  <c:v>13.750975257542812</c:v>
                </c:pt>
                <c:pt idx="118">
                  <c:v>14.07502487885923</c:v>
                </c:pt>
                <c:pt idx="119">
                  <c:v>14.394926525740253</c:v>
                </c:pt>
                <c:pt idx="120">
                  <c:v>14.71058592170219</c:v>
                </c:pt>
                <c:pt idx="121">
                  <c:v>15.021910040472205</c:v>
                </c:pt>
                <c:pt idx="122">
                  <c:v>15.328807133403535</c:v>
                </c:pt>
                <c:pt idx="123">
                  <c:v>15.631186756514257</c:v>
                </c:pt>
                <c:pt idx="124">
                  <c:v>15.928959797141523</c:v>
                </c:pt>
                <c:pt idx="125">
                  <c:v>16.222038500203503</c:v>
                </c:pt>
                <c:pt idx="126">
                  <c:v>16.510336494061185</c:v>
                </c:pt>
                <c:pt idx="127">
                  <c:v>16.793768815972523</c:v>
                </c:pt>
                <c:pt idx="128">
                  <c:v>17.072251937131291</c:v>
                </c:pt>
                <c:pt idx="129">
                  <c:v>17.345703787283469</c:v>
                </c:pt>
                <c:pt idx="130">
                  <c:v>17.614043778913693</c:v>
                </c:pt>
                <c:pt idx="131">
                  <c:v>17.877192830994751</c:v>
                </c:pt>
                <c:pt idx="132">
                  <c:v>18.135073392293162</c:v>
                </c:pt>
                <c:pt idx="133">
                  <c:v>18.387609464223857</c:v>
                </c:pt>
                <c:pt idx="134">
                  <c:v>18.63472662324731</c:v>
                </c:pt>
                <c:pt idx="135">
                  <c:v>18.876352042802491</c:v>
                </c:pt>
                <c:pt idx="136">
                  <c:v>19.112414514769224</c:v>
                </c:pt>
                <c:pt idx="137">
                  <c:v>19.342844470453496</c:v>
                </c:pt>
                <c:pt idx="138">
                  <c:v>19.567574001089717</c:v>
                </c:pt>
                <c:pt idx="139">
                  <c:v>19.786536877853703</c:v>
                </c:pt>
                <c:pt idx="140">
                  <c:v>19.999668571380642</c:v>
                </c:pt>
                <c:pt idx="141">
                  <c:v>20.206906270782198</c:v>
                </c:pt>
                <c:pt idx="142">
                  <c:v>20.408188902157139</c:v>
                </c:pt>
                <c:pt idx="143">
                  <c:v>20.603457146590124</c:v>
                </c:pt>
                <c:pt idx="144">
                  <c:v>20.79265345763325</c:v>
                </c:pt>
                <c:pt idx="145">
                  <c:v>20.975722078265257</c:v>
                </c:pt>
                <c:pt idx="146">
                  <c:v>21.152609057323357</c:v>
                </c:pt>
                <c:pt idx="147">
                  <c:v>21.323262265402928</c:v>
                </c:pt>
                <c:pt idx="148">
                  <c:v>21.48763141022026</c:v>
                </c:pt>
                <c:pt idx="149">
                  <c:v>21.645668051433926</c:v>
                </c:pt>
                <c:pt idx="150">
                  <c:v>21.797325614920386</c:v>
                </c:pt>
                <c:pt idx="151">
                  <c:v>21.942559406499573</c:v>
                </c:pt>
                <c:pt idx="152">
                  <c:v>22.081326625106502</c:v>
                </c:pt>
                <c:pt idx="153">
                  <c:v>22.213586375404908</c:v>
                </c:pt>
                <c:pt idx="154">
                  <c:v>22.339299679839318</c:v>
                </c:pt>
                <c:pt idx="155">
                  <c:v>22.458429490121897</c:v>
                </c:pt>
                <c:pt idx="156">
                  <c:v>22.570940698150753</c:v>
                </c:pt>
                <c:pt idx="157">
                  <c:v>22.676800146356463</c:v>
                </c:pt>
                <c:pt idx="158">
                  <c:v>22.775976637473743</c:v>
                </c:pt>
                <c:pt idx="159">
                  <c:v>22.868440943735457</c:v>
                </c:pt>
                <c:pt idx="160">
                  <c:v>22.954165815486139</c:v>
                </c:pt>
                <c:pt idx="161">
                  <c:v>23.033125989212611</c:v>
                </c:pt>
                <c:pt idx="162">
                  <c:v>23.105298194989256</c:v>
                </c:pt>
                <c:pt idx="163">
                  <c:v>23.170661163335758</c:v>
                </c:pt>
                <c:pt idx="164">
                  <c:v>23.229195631485339</c:v>
                </c:pt>
                <c:pt idx="165">
                  <c:v>23.280884349061562</c:v>
                </c:pt>
                <c:pt idx="166">
                  <c:v>23.325712083162113</c:v>
                </c:pt>
                <c:pt idx="167">
                  <c:v>23.363665622847989</c:v>
                </c:pt>
                <c:pt idx="168">
                  <c:v>23.394733783036848</c:v>
                </c:pt>
                <c:pt idx="169">
                  <c:v>23.418907407799274</c:v>
                </c:pt>
                <c:pt idx="170">
                  <c:v>23.436179373057097</c:v>
                </c:pt>
                <c:pt idx="171">
                  <c:v>23.44654458868288</c:v>
                </c:pt>
                <c:pt idx="172">
                  <c:v>23.45</c:v>
                </c:pt>
                <c:pt idx="173">
                  <c:v>23.44654458868288</c:v>
                </c:pt>
                <c:pt idx="174">
                  <c:v>23.436179373057097</c:v>
                </c:pt>
                <c:pt idx="175">
                  <c:v>23.418907407799274</c:v>
                </c:pt>
                <c:pt idx="176">
                  <c:v>23.394733783036848</c:v>
                </c:pt>
                <c:pt idx="177">
                  <c:v>23.363665622847989</c:v>
                </c:pt>
                <c:pt idx="178">
                  <c:v>23.325712083162113</c:v>
                </c:pt>
                <c:pt idx="179">
                  <c:v>23.280884349061562</c:v>
                </c:pt>
                <c:pt idx="180">
                  <c:v>23.229195631485339</c:v>
                </c:pt>
                <c:pt idx="181">
                  <c:v>23.170661163335758</c:v>
                </c:pt>
                <c:pt idx="182">
                  <c:v>23.105298194989256</c:v>
                </c:pt>
                <c:pt idx="183">
                  <c:v>23.033125989212614</c:v>
                </c:pt>
                <c:pt idx="184">
                  <c:v>22.954165815486142</c:v>
                </c:pt>
                <c:pt idx="185">
                  <c:v>22.868440943735457</c:v>
                </c:pt>
                <c:pt idx="186">
                  <c:v>22.775976637473747</c:v>
                </c:pt>
                <c:pt idx="187">
                  <c:v>22.676800146356463</c:v>
                </c:pt>
                <c:pt idx="188">
                  <c:v>22.570940698150757</c:v>
                </c:pt>
                <c:pt idx="189">
                  <c:v>22.458429490121897</c:v>
                </c:pt>
                <c:pt idx="190">
                  <c:v>22.339299679839321</c:v>
                </c:pt>
                <c:pt idx="191">
                  <c:v>22.213586375404912</c:v>
                </c:pt>
                <c:pt idx="192">
                  <c:v>22.081326625106502</c:v>
                </c:pt>
                <c:pt idx="193">
                  <c:v>21.942559406499576</c:v>
                </c:pt>
                <c:pt idx="194">
                  <c:v>21.797325614920386</c:v>
                </c:pt>
                <c:pt idx="195">
                  <c:v>21.64566805143393</c:v>
                </c:pt>
                <c:pt idx="196">
                  <c:v>21.48763141022026</c:v>
                </c:pt>
                <c:pt idx="197">
                  <c:v>21.323262265402931</c:v>
                </c:pt>
                <c:pt idx="198">
                  <c:v>21.15260905732336</c:v>
                </c:pt>
                <c:pt idx="199">
                  <c:v>20.975722078265257</c:v>
                </c:pt>
                <c:pt idx="200">
                  <c:v>20.792653457633254</c:v>
                </c:pt>
                <c:pt idx="201">
                  <c:v>20.603457146590127</c:v>
                </c:pt>
                <c:pt idx="202">
                  <c:v>20.408188902157143</c:v>
                </c:pt>
                <c:pt idx="203">
                  <c:v>20.206906270782195</c:v>
                </c:pt>
                <c:pt idx="204">
                  <c:v>19.999668571380642</c:v>
                </c:pt>
                <c:pt idx="205">
                  <c:v>19.786536877853706</c:v>
                </c:pt>
                <c:pt idx="206">
                  <c:v>19.567574001089721</c:v>
                </c:pt>
                <c:pt idx="207">
                  <c:v>19.3428444704535</c:v>
                </c:pt>
                <c:pt idx="208">
                  <c:v>19.112414514769227</c:v>
                </c:pt>
                <c:pt idx="209">
                  <c:v>18.876352042802498</c:v>
                </c:pt>
                <c:pt idx="210">
                  <c:v>18.63472662324731</c:v>
                </c:pt>
                <c:pt idx="211">
                  <c:v>18.387609464223861</c:v>
                </c:pt>
                <c:pt idx="212">
                  <c:v>18.135073392293169</c:v>
                </c:pt>
                <c:pt idx="213">
                  <c:v>17.877192830994755</c:v>
                </c:pt>
                <c:pt idx="214">
                  <c:v>17.61404377891369</c:v>
                </c:pt>
                <c:pt idx="215">
                  <c:v>17.345703787283473</c:v>
                </c:pt>
                <c:pt idx="216">
                  <c:v>17.072251937131295</c:v>
                </c:pt>
                <c:pt idx="217">
                  <c:v>16.793768815972527</c:v>
                </c:pt>
                <c:pt idx="218">
                  <c:v>16.510336494061189</c:v>
                </c:pt>
                <c:pt idx="219">
                  <c:v>16.222038500203503</c:v>
                </c:pt>
                <c:pt idx="220">
                  <c:v>15.928959797141527</c:v>
                </c:pt>
                <c:pt idx="221">
                  <c:v>15.631186756514262</c:v>
                </c:pt>
                <c:pt idx="222">
                  <c:v>15.32880713340354</c:v>
                </c:pt>
                <c:pt idx="223">
                  <c:v>15.021910040472209</c:v>
                </c:pt>
                <c:pt idx="224">
                  <c:v>14.710585921702195</c:v>
                </c:pt>
                <c:pt idx="225">
                  <c:v>14.394926525740255</c:v>
                </c:pt>
                <c:pt idx="226">
                  <c:v>14.075024878859242</c:v>
                </c:pt>
                <c:pt idx="227">
                  <c:v>13.750975257542809</c:v>
                </c:pt>
                <c:pt idx="228">
                  <c:v>13.422873160701755</c:v>
                </c:pt>
                <c:pt idx="229">
                  <c:v>13.090815281529979</c:v>
                </c:pt>
                <c:pt idx="230">
                  <c:v>12.754899479008596</c:v>
                </c:pt>
                <c:pt idx="231">
                  <c:v>12.415224749066446</c:v>
                </c:pt>
                <c:pt idx="232">
                  <c:v>12.071891195405536</c:v>
                </c:pt>
                <c:pt idx="233">
                  <c:v>11.72500000000001</c:v>
                </c:pt>
                <c:pt idx="234">
                  <c:v>11.374653393277363</c:v>
                </c:pt>
                <c:pt idx="235">
                  <c:v>11.020954623990651</c:v>
                </c:pt>
                <c:pt idx="236">
                  <c:v>10.66400792879068</c:v>
                </c:pt>
                <c:pt idx="237">
                  <c:v>10.303918501506869</c:v>
                </c:pt>
                <c:pt idx="238">
                  <c:v>9.9407924621462378</c:v>
                </c:pt>
                <c:pt idx="239">
                  <c:v>9.5747368256193059</c:v>
                </c:pt>
                <c:pt idx="240">
                  <c:v>9.2058594702023377</c:v>
                </c:pt>
                <c:pt idx="241">
                  <c:v>8.8342691057451024</c:v>
                </c:pt>
                <c:pt idx="242">
                  <c:v>8.4600752416335645</c:v>
                </c:pt>
                <c:pt idx="243">
                  <c:v>8.0833881545170456</c:v>
                </c:pt>
                <c:pt idx="244">
                  <c:v>7.7043188558090741</c:v>
                </c:pt>
                <c:pt idx="245">
                  <c:v>7.3229790589718879</c:v>
                </c:pt>
                <c:pt idx="246">
                  <c:v>6.9394811465939421</c:v>
                </c:pt>
                <c:pt idx="247">
                  <c:v>6.5539381372702499</c:v>
                </c:pt>
                <c:pt idx="248">
                  <c:v>6.1664636522952812</c:v>
                </c:pt>
                <c:pt idx="249">
                  <c:v>5.7771718821782247</c:v>
                </c:pt>
                <c:pt idx="250">
                  <c:v>5.3861775529906026</c:v>
                </c:pt>
                <c:pt idx="251">
                  <c:v>4.9935958925558488</c:v>
                </c:pt>
                <c:pt idx="252">
                  <c:v>4.5995425964912222</c:v>
                </c:pt>
                <c:pt idx="253">
                  <c:v>4.2041337941117565</c:v>
                </c:pt>
                <c:pt idx="254">
                  <c:v>3.8074860142064186</c:v>
                </c:pt>
                <c:pt idx="255">
                  <c:v>3.4097161506965379</c:v>
                </c:pt>
                <c:pt idx="256">
                  <c:v>3.0109414281866127</c:v>
                </c:pt>
                <c:pt idx="257">
                  <c:v>2.6112793674177626</c:v>
                </c:pt>
                <c:pt idx="258">
                  <c:v>2.210847750633703</c:v>
                </c:pt>
                <c:pt idx="259">
                  <c:v>1.8097645868698586</c:v>
                </c:pt>
                <c:pt idx="260">
                  <c:v>1.4081480771755421</c:v>
                </c:pt>
                <c:pt idx="261">
                  <c:v>1.0061165797795582</c:v>
                </c:pt>
                <c:pt idx="262">
                  <c:v>0.60378857520949203</c:v>
                </c:pt>
                <c:pt idx="263">
                  <c:v>0.20128263137495472</c:v>
                </c:pt>
                <c:pt idx="264">
                  <c:v>-0.20128263137494609</c:v>
                </c:pt>
                <c:pt idx="265">
                  <c:v>-0.60378857520948348</c:v>
                </c:pt>
                <c:pt idx="266">
                  <c:v>-1.0061165797795495</c:v>
                </c:pt>
                <c:pt idx="267">
                  <c:v>-1.4081480771755337</c:v>
                </c:pt>
                <c:pt idx="268">
                  <c:v>-1.8097645868698502</c:v>
                </c:pt>
                <c:pt idx="269">
                  <c:v>-2.2108477506336941</c:v>
                </c:pt>
                <c:pt idx="270">
                  <c:v>-2.6112793674177541</c:v>
                </c:pt>
                <c:pt idx="271">
                  <c:v>-3.0109414281866251</c:v>
                </c:pt>
                <c:pt idx="272">
                  <c:v>-3.4097161506965294</c:v>
                </c:pt>
                <c:pt idx="273">
                  <c:v>-3.8074860142064102</c:v>
                </c:pt>
                <c:pt idx="274">
                  <c:v>-4.2041337941117485</c:v>
                </c:pt>
                <c:pt idx="275">
                  <c:v>-4.5995425964912142</c:v>
                </c:pt>
                <c:pt idx="276">
                  <c:v>-4.9935958925558408</c:v>
                </c:pt>
                <c:pt idx="277">
                  <c:v>-5.3861775529905946</c:v>
                </c:pt>
                <c:pt idx="278">
                  <c:v>-5.7771718821782363</c:v>
                </c:pt>
                <c:pt idx="279">
                  <c:v>-6.166463652295274</c:v>
                </c:pt>
                <c:pt idx="280">
                  <c:v>-6.5539381372702419</c:v>
                </c:pt>
                <c:pt idx="281">
                  <c:v>-6.9394811465939341</c:v>
                </c:pt>
                <c:pt idx="282">
                  <c:v>-7.32297905897188</c:v>
                </c:pt>
                <c:pt idx="283">
                  <c:v>-7.7043188558090661</c:v>
                </c:pt>
                <c:pt idx="284">
                  <c:v>-8.0833881545170367</c:v>
                </c:pt>
                <c:pt idx="285">
                  <c:v>-8.4600752416335556</c:v>
                </c:pt>
                <c:pt idx="286">
                  <c:v>-8.8342691057450953</c:v>
                </c:pt>
                <c:pt idx="287">
                  <c:v>-9.2058594702023306</c:v>
                </c:pt>
                <c:pt idx="288">
                  <c:v>-9.5747368256192988</c:v>
                </c:pt>
                <c:pt idx="289">
                  <c:v>-9.9407924621462289</c:v>
                </c:pt>
                <c:pt idx="290">
                  <c:v>-10.303918501506864</c:v>
                </c:pt>
                <c:pt idx="291">
                  <c:v>-10.664007928790671</c:v>
                </c:pt>
                <c:pt idx="292">
                  <c:v>-11.020954623990644</c:v>
                </c:pt>
                <c:pt idx="293">
                  <c:v>-11.374653393277354</c:v>
                </c:pt>
                <c:pt idx="294">
                  <c:v>-11.725000000000001</c:v>
                </c:pt>
                <c:pt idx="295">
                  <c:v>-12.071891195405531</c:v>
                </c:pt>
                <c:pt idx="296">
                  <c:v>-12.415224749066439</c:v>
                </c:pt>
                <c:pt idx="297">
                  <c:v>-12.754899479008589</c:v>
                </c:pt>
                <c:pt idx="298">
                  <c:v>-13.090815281529972</c:v>
                </c:pt>
                <c:pt idx="299">
                  <c:v>-13.422873160701748</c:v>
                </c:pt>
                <c:pt idx="300">
                  <c:v>-13.750975257542818</c:v>
                </c:pt>
                <c:pt idx="301">
                  <c:v>-14.075024878859237</c:v>
                </c:pt>
                <c:pt idx="302">
                  <c:v>-14.394926525740249</c:v>
                </c:pt>
                <c:pt idx="303">
                  <c:v>-14.710585921702187</c:v>
                </c:pt>
                <c:pt idx="304">
                  <c:v>-15.021910040472203</c:v>
                </c:pt>
                <c:pt idx="305">
                  <c:v>-15.328807133403531</c:v>
                </c:pt>
                <c:pt idx="306">
                  <c:v>-15.631186756514246</c:v>
                </c:pt>
                <c:pt idx="307">
                  <c:v>-15.928959797141513</c:v>
                </c:pt>
                <c:pt idx="308">
                  <c:v>-16.222038500203507</c:v>
                </c:pt>
                <c:pt idx="309">
                  <c:v>-16.510336494061193</c:v>
                </c:pt>
                <c:pt idx="310">
                  <c:v>-16.793768815972523</c:v>
                </c:pt>
                <c:pt idx="311">
                  <c:v>-17.072251937131288</c:v>
                </c:pt>
                <c:pt idx="312">
                  <c:v>-17.345703787283465</c:v>
                </c:pt>
                <c:pt idx="313">
                  <c:v>-17.614043778913683</c:v>
                </c:pt>
                <c:pt idx="314">
                  <c:v>-17.877192830994744</c:v>
                </c:pt>
                <c:pt idx="315">
                  <c:v>-18.135073392293169</c:v>
                </c:pt>
                <c:pt idx="316">
                  <c:v>-18.387609464223861</c:v>
                </c:pt>
                <c:pt idx="317">
                  <c:v>-18.634726623247307</c:v>
                </c:pt>
                <c:pt idx="318">
                  <c:v>-18.876352042802491</c:v>
                </c:pt>
                <c:pt idx="319">
                  <c:v>-19.11241451476922</c:v>
                </c:pt>
                <c:pt idx="320">
                  <c:v>-19.342844470453496</c:v>
                </c:pt>
                <c:pt idx="321">
                  <c:v>-19.56757400108971</c:v>
                </c:pt>
                <c:pt idx="322">
                  <c:v>-19.786536877853706</c:v>
                </c:pt>
                <c:pt idx="323">
                  <c:v>-19.999668571380646</c:v>
                </c:pt>
                <c:pt idx="324">
                  <c:v>-20.206906270782198</c:v>
                </c:pt>
                <c:pt idx="325">
                  <c:v>-20.408188902157139</c:v>
                </c:pt>
                <c:pt idx="326">
                  <c:v>-20.603457146590124</c:v>
                </c:pt>
                <c:pt idx="327">
                  <c:v>-20.79265345763325</c:v>
                </c:pt>
                <c:pt idx="328">
                  <c:v>-20.97572207826525</c:v>
                </c:pt>
                <c:pt idx="329">
                  <c:v>-21.15260905732335</c:v>
                </c:pt>
                <c:pt idx="330">
                  <c:v>-21.323262265402931</c:v>
                </c:pt>
                <c:pt idx="331">
                  <c:v>-21.48763141022026</c:v>
                </c:pt>
                <c:pt idx="332">
                  <c:v>-21.645668051433926</c:v>
                </c:pt>
                <c:pt idx="333">
                  <c:v>-21.797325614920386</c:v>
                </c:pt>
                <c:pt idx="334">
                  <c:v>-21.942559406499573</c:v>
                </c:pt>
                <c:pt idx="335">
                  <c:v>-22.081326625106499</c:v>
                </c:pt>
                <c:pt idx="336">
                  <c:v>-22.213586375404908</c:v>
                </c:pt>
                <c:pt idx="337">
                  <c:v>-22.339299679839321</c:v>
                </c:pt>
                <c:pt idx="338">
                  <c:v>-22.458429490121897</c:v>
                </c:pt>
                <c:pt idx="339">
                  <c:v>-22.570940698150753</c:v>
                </c:pt>
                <c:pt idx="340">
                  <c:v>-22.676800146356459</c:v>
                </c:pt>
                <c:pt idx="341">
                  <c:v>-22.775976637473743</c:v>
                </c:pt>
                <c:pt idx="342">
                  <c:v>-22.868440943735457</c:v>
                </c:pt>
                <c:pt idx="343">
                  <c:v>-22.954165815486139</c:v>
                </c:pt>
                <c:pt idx="344">
                  <c:v>-23.033125989212614</c:v>
                </c:pt>
                <c:pt idx="345">
                  <c:v>-23.105298194989256</c:v>
                </c:pt>
                <c:pt idx="346">
                  <c:v>-23.170661163335758</c:v>
                </c:pt>
                <c:pt idx="347">
                  <c:v>-23.229195631485336</c:v>
                </c:pt>
                <c:pt idx="348">
                  <c:v>-23.280884349061562</c:v>
                </c:pt>
                <c:pt idx="349">
                  <c:v>-23.325712083162113</c:v>
                </c:pt>
                <c:pt idx="350">
                  <c:v>-23.363665622847989</c:v>
                </c:pt>
                <c:pt idx="351">
                  <c:v>-23.394733783036848</c:v>
                </c:pt>
                <c:pt idx="352">
                  <c:v>-23.418907407799274</c:v>
                </c:pt>
                <c:pt idx="353">
                  <c:v>-23.436179373057097</c:v>
                </c:pt>
                <c:pt idx="354">
                  <c:v>-23.44654458868288</c:v>
                </c:pt>
                <c:pt idx="355">
                  <c:v>-23.45</c:v>
                </c:pt>
                <c:pt idx="356">
                  <c:v>-23.44654458868288</c:v>
                </c:pt>
                <c:pt idx="357">
                  <c:v>-23.436179373057101</c:v>
                </c:pt>
                <c:pt idx="358">
                  <c:v>-23.418907407799274</c:v>
                </c:pt>
                <c:pt idx="359">
                  <c:v>-23.394733783036848</c:v>
                </c:pt>
                <c:pt idx="360">
                  <c:v>-23.363665622847989</c:v>
                </c:pt>
                <c:pt idx="361">
                  <c:v>-23.325712083162113</c:v>
                </c:pt>
                <c:pt idx="362">
                  <c:v>-23.280884349061562</c:v>
                </c:pt>
                <c:pt idx="363">
                  <c:v>-23.229195631485339</c:v>
                </c:pt>
                <c:pt idx="364">
                  <c:v>-23.170661163335758</c:v>
                </c:pt>
                <c:pt idx="365">
                  <c:v>-23.105298194989256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99-DF44-90D4-3B9D2A61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62544"/>
        <c:axId val="1977191824"/>
      </c:scatterChart>
      <c:valAx>
        <c:axId val="170846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77191824"/>
        <c:crosses val="autoZero"/>
        <c:crossBetween val="midCat"/>
      </c:valAx>
      <c:valAx>
        <c:axId val="19771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0846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Equation of Time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Comparison!$B$5:$B$370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Comparison!$C$5:$C$370</c:f>
              <c:numCache>
                <c:formatCode>0.00</c:formatCode>
                <c:ptCount val="366"/>
                <c:pt idx="0">
                  <c:v>-3.39</c:v>
                </c:pt>
                <c:pt idx="1">
                  <c:v>-3.8319686096168271</c:v>
                </c:pt>
                <c:pt idx="2">
                  <c:v>-4.2693048532451172</c:v>
                </c:pt>
                <c:pt idx="3">
                  <c:v>-4.7016058380121866</c:v>
                </c:pt>
                <c:pt idx="4">
                  <c:v>-5.1284746071167095</c:v>
                </c:pt>
                <c:pt idx="5">
                  <c:v>-5.5495205745475307</c:v>
                </c:pt>
                <c:pt idx="6">
                  <c:v>-5.9643599523025479</c:v>
                </c:pt>
                <c:pt idx="7">
                  <c:v>-6.3726161696138766</c:v>
                </c:pt>
                <c:pt idx="8">
                  <c:v>-6.7739202836949133</c:v>
                </c:pt>
                <c:pt idx="9">
                  <c:v>-7.1679113815348998</c:v>
                </c:pt>
                <c:pt idx="10">
                  <c:v>-7.5542369722771152</c:v>
                </c:pt>
                <c:pt idx="11">
                  <c:v>-7.9325533697279704</c:v>
                </c:pt>
                <c:pt idx="12">
                  <c:v>-8.3025260645557832</c:v>
                </c:pt>
                <c:pt idx="13">
                  <c:v>-8.6638300857502806</c:v>
                </c:pt>
                <c:pt idx="14">
                  <c:v>-9.0161503509263845</c:v>
                </c:pt>
                <c:pt idx="15">
                  <c:v>-9.3591820050690586</c:v>
                </c:pt>
                <c:pt idx="16">
                  <c:v>-9.692630747329531</c:v>
                </c:pt>
                <c:pt idx="17">
                  <c:v>-10.016213145497275</c:v>
                </c:pt>
                <c:pt idx="18">
                  <c:v>-10.329656937786643</c:v>
                </c:pt>
                <c:pt idx="19">
                  <c:v>-10.632701321591938</c:v>
                </c:pt>
                <c:pt idx="20">
                  <c:v>-10.925097228880045</c:v>
                </c:pt>
                <c:pt idx="21">
                  <c:v>-11.206607587905424</c:v>
                </c:pt>
                <c:pt idx="22">
                  <c:v>-11.477007570948402</c:v>
                </c:pt>
                <c:pt idx="23">
                  <c:v>-11.736084827794055</c:v>
                </c:pt>
                <c:pt idx="24">
                  <c:v>-11.983639704685803</c:v>
                </c:pt>
                <c:pt idx="25">
                  <c:v>-12.219485448504813</c:v>
                </c:pt>
                <c:pt idx="26">
                  <c:v>-12.44344839594377</c:v>
                </c:pt>
                <c:pt idx="27">
                  <c:v>-12.655368147461154</c:v>
                </c:pt>
                <c:pt idx="28">
                  <c:v>-12.855097725819991</c:v>
                </c:pt>
                <c:pt idx="29">
                  <c:v>-13.04250371903326</c:v>
                </c:pt>
                <c:pt idx="30">
                  <c:v>-13.217466407556335</c:v>
                </c:pt>
                <c:pt idx="31">
                  <c:v>-13.379879875585466</c:v>
                </c:pt>
                <c:pt idx="32">
                  <c:v>-13.52965210633981</c:v>
                </c:pt>
                <c:pt idx="33">
                  <c:v>-13.666705061223489</c:v>
                </c:pt>
                <c:pt idx="34">
                  <c:v>-13.790974742782961</c:v>
                </c:pt>
                <c:pt idx="35">
                  <c:v>-13.90241124139404</c:v>
                </c:pt>
                <c:pt idx="36">
                  <c:v>-14.000978765632059</c:v>
                </c:pt>
                <c:pt idx="37">
                  <c:v>-14.086655656297678</c:v>
                </c:pt>
                <c:pt idx="38">
                  <c:v>-14.159434384090208</c:v>
                </c:pt>
                <c:pt idx="39">
                  <c:v>-14.219321530939297</c:v>
                </c:pt>
                <c:pt idx="40">
                  <c:v>-14.300517739536817</c:v>
                </c:pt>
                <c:pt idx="41">
                  <c:v>-14.321910125235823</c:v>
                </c:pt>
                <c:pt idx="42">
                  <c:v>-14.330577426914285</c:v>
                </c:pt>
                <c:pt idx="43">
                  <c:v>-14.326595933851852</c:v>
                </c:pt>
                <c:pt idx="44">
                  <c:v>-14.310055594397568</c:v>
                </c:pt>
                <c:pt idx="45">
                  <c:v>-14.2810598848198</c:v>
                </c:pt>
                <c:pt idx="46">
                  <c:v>-14.239725662586302</c:v>
                </c:pt>
                <c:pt idx="47">
                  <c:v>-14.186183004254685</c:v>
                </c:pt>
                <c:pt idx="48">
                  <c:v>-14.120575028171489</c:v>
                </c:pt>
                <c:pt idx="49">
                  <c:v>-14.043057702195963</c:v>
                </c:pt>
                <c:pt idx="50">
                  <c:v>-13.953799636682142</c:v>
                </c:pt>
                <c:pt idx="51">
                  <c:v>-13.852981862970037</c:v>
                </c:pt>
                <c:pt idx="52">
                  <c:v>-13.740797597653781</c:v>
                </c:pt>
                <c:pt idx="53">
                  <c:v>-13.61745199291115</c:v>
                </c:pt>
                <c:pt idx="54">
                  <c:v>-13.48316187319525</c:v>
                </c:pt>
                <c:pt idx="55">
                  <c:v>-13.33815545860503</c:v>
                </c:pt>
                <c:pt idx="56">
                  <c:v>-13.182672075266931</c:v>
                </c:pt>
                <c:pt idx="57">
                  <c:v>-13.016961853075109</c:v>
                </c:pt>
                <c:pt idx="58">
                  <c:v>-12.841285411152464</c:v>
                </c:pt>
                <c:pt idx="59">
                  <c:v>-12.655913531409032</c:v>
                </c:pt>
                <c:pt idx="60">
                  <c:v>-12.461126820588198</c:v>
                </c:pt>
                <c:pt idx="61">
                  <c:v>-12.257215361204631</c:v>
                </c:pt>
                <c:pt idx="62">
                  <c:v>-12.044478351790776</c:v>
                </c:pt>
                <c:pt idx="63">
                  <c:v>-11.8232237368812</c:v>
                </c:pt>
                <c:pt idx="64">
                  <c:v>-11.593767827176066</c:v>
                </c:pt>
                <c:pt idx="65">
                  <c:v>-11.356434910336436</c:v>
                </c:pt>
                <c:pt idx="66">
                  <c:v>-11.111556852874941</c:v>
                </c:pt>
                <c:pt idx="67">
                  <c:v>-10.859472693615839</c:v>
                </c:pt>
                <c:pt idx="68">
                  <c:v>-10.60052822920812</c:v>
                </c:pt>
                <c:pt idx="69">
                  <c:v>-10.335075592184605</c:v>
                </c:pt>
                <c:pt idx="70">
                  <c:v>-10.063472822068686</c:v>
                </c:pt>
                <c:pt idx="71">
                  <c:v>-9.7860834300382535</c:v>
                </c:pt>
                <c:pt idx="72">
                  <c:v>-9.5032759576639307</c:v>
                </c:pt>
                <c:pt idx="73">
                  <c:v>-9.2154235302454524</c:v>
                </c:pt>
                <c:pt idx="74">
                  <c:v>-8.9229034052763918</c:v>
                </c:pt>
                <c:pt idx="75">
                  <c:v>-8.6260965165727939</c:v>
                </c:pt>
                <c:pt idx="76">
                  <c:v>-8.3253870146064948</c:v>
                </c:pt>
                <c:pt idx="77">
                  <c:v>-8.0211618035880186</c:v>
                </c:pt>
                <c:pt idx="78">
                  <c:v>-7.71381007584767</c:v>
                </c:pt>
                <c:pt idx="79">
                  <c:v>-7.4037228440665253</c:v>
                </c:pt>
                <c:pt idx="80">
                  <c:v>-7.0912924719113555</c:v>
                </c:pt>
                <c:pt idx="81">
                  <c:v>-6.7769122036291556</c:v>
                </c:pt>
                <c:pt idx="82">
                  <c:v>-6.4609756931582139</c:v>
                </c:pt>
                <c:pt idx="83">
                  <c:v>-6.1438765333128416</c:v>
                </c:pt>
                <c:pt idx="84">
                  <c:v>-5.8260077855987538</c:v>
                </c:pt>
                <c:pt idx="85">
                  <c:v>-5.5077615112152278</c:v>
                </c:pt>
                <c:pt idx="86">
                  <c:v>-5.1895283037984354</c:v>
                </c:pt>
                <c:pt idx="87">
                  <c:v>-4.8716968244583025</c:v>
                </c:pt>
                <c:pt idx="88">
                  <c:v>-4.5546533396583166</c:v>
                </c:pt>
                <c:pt idx="89">
                  <c:v>-4.2387812624840571</c:v>
                </c:pt>
                <c:pt idx="90">
                  <c:v>-3.9244606978423406</c:v>
                </c:pt>
                <c:pt idx="91">
                  <c:v>-3.6120679921278196</c:v>
                </c:pt>
                <c:pt idx="92">
                  <c:v>-3.3019752878885136</c:v>
                </c:pt>
                <c:pt idx="93">
                  <c:v>-2.994550084015791</c:v>
                </c:pt>
                <c:pt idx="94">
                  <c:v>-2.6901548019774819</c:v>
                </c:pt>
                <c:pt idx="95">
                  <c:v>-2.3891463586056156</c:v>
                </c:pt>
                <c:pt idx="96">
                  <c:v>-2.0918757459424073</c:v>
                </c:pt>
                <c:pt idx="97">
                  <c:v>-1.7986876186394642</c:v>
                </c:pt>
                <c:pt idx="98">
                  <c:v>-1.5099198893963419</c:v>
                </c:pt>
                <c:pt idx="99">
                  <c:v>-1.2259033329147817</c:v>
                </c:pt>
                <c:pt idx="100">
                  <c:v>-0.94696119883471752</c:v>
                </c:pt>
                <c:pt idx="101">
                  <c:v>-0.67340883410760055</c:v>
                </c:pt>
                <c:pt idx="102">
                  <c:v>-0.40555331525106419</c:v>
                </c:pt>
                <c:pt idx="103">
                  <c:v>-0.14369309091723581</c:v>
                </c:pt>
                <c:pt idx="104">
                  <c:v>0.11188236480523894</c:v>
                </c:pt>
                <c:pt idx="105">
                  <c:v>0.36089288794843721</c:v>
                </c:pt>
                <c:pt idx="106">
                  <c:v>0.60306794868765934</c:v>
                </c:pt>
                <c:pt idx="107">
                  <c:v>0.83814696344915518</c:v>
                </c:pt>
                <c:pt idx="108">
                  <c:v>1.0658795947371944</c:v>
                </c:pt>
                <c:pt idx="109">
                  <c:v>1.2860260383291928</c:v>
                </c:pt>
                <c:pt idx="110">
                  <c:v>1.4983572975026691</c:v>
                </c:pt>
                <c:pt idx="111">
                  <c:v>1.7026554439733825</c:v>
                </c:pt>
                <c:pt idx="112">
                  <c:v>1.8987138652395883</c:v>
                </c:pt>
                <c:pt idx="113">
                  <c:v>2.0863374980437577</c:v>
                </c:pt>
                <c:pt idx="114">
                  <c:v>2.265343047679548</c:v>
                </c:pt>
                <c:pt idx="115">
                  <c:v>2.4355591928885589</c:v>
                </c:pt>
                <c:pt idx="116">
                  <c:v>2.5968267761087658</c:v>
                </c:pt>
                <c:pt idx="117">
                  <c:v>2.7489989788537494</c:v>
                </c:pt>
                <c:pt idx="118">
                  <c:v>2.8919414820195817</c:v>
                </c:pt>
                <c:pt idx="119">
                  <c:v>3.0255326109342606</c:v>
                </c:pt>
                <c:pt idx="120">
                  <c:v>3.1496634649825292</c:v>
                </c:pt>
                <c:pt idx="121">
                  <c:v>3.2642380316574018</c:v>
                </c:pt>
                <c:pt idx="122">
                  <c:v>3.3691732849081992</c:v>
                </c:pt>
                <c:pt idx="123">
                  <c:v>3.4643992676734703</c:v>
                </c:pt>
                <c:pt idx="124">
                  <c:v>3.5498591585061217</c:v>
                </c:pt>
                <c:pt idx="125">
                  <c:v>3.6255093222167964</c:v>
                </c:pt>
                <c:pt idx="126">
                  <c:v>3.6913193444806991</c:v>
                </c:pt>
                <c:pt idx="127">
                  <c:v>3.7472720503719819</c:v>
                </c:pt>
                <c:pt idx="128">
                  <c:v>3.7933635068089755</c:v>
                </c:pt>
                <c:pt idx="129">
                  <c:v>3.8296030089126161</c:v>
                </c:pt>
                <c:pt idx="130">
                  <c:v>3.8560130502995484</c:v>
                </c:pt>
                <c:pt idx="131">
                  <c:v>3.8726292773504172</c:v>
                </c:pt>
                <c:pt idx="132">
                  <c:v>3.8795004275129514</c:v>
                </c:pt>
                <c:pt idx="133">
                  <c:v>3.8766882517183454</c:v>
                </c:pt>
                <c:pt idx="134">
                  <c:v>3.8642674210083197</c:v>
                </c:pt>
                <c:pt idx="135">
                  <c:v>3.8423254174890085</c:v>
                </c:pt>
                <c:pt idx="136">
                  <c:v>3.8109624097463746</c:v>
                </c:pt>
                <c:pt idx="137">
                  <c:v>3.7702911128763636</c:v>
                </c:pt>
                <c:pt idx="138">
                  <c:v>3.720436633301226</c:v>
                </c:pt>
                <c:pt idx="139">
                  <c:v>3.661536298561475</c:v>
                </c:pt>
                <c:pt idx="140">
                  <c:v>3.5937394722908778</c:v>
                </c:pt>
                <c:pt idx="141">
                  <c:v>3.5172073545993428</c:v>
                </c:pt>
                <c:pt idx="142">
                  <c:v>3.4321127681059416</c:v>
                </c:pt>
                <c:pt idx="143">
                  <c:v>3.3386399298813805</c:v>
                </c:pt>
                <c:pt idx="144">
                  <c:v>3.2369842095758576</c:v>
                </c:pt>
                <c:pt idx="145">
                  <c:v>3.1273518740247503</c:v>
                </c:pt>
                <c:pt idx="146">
                  <c:v>3.0099598186405174</c:v>
                </c:pt>
                <c:pt idx="147">
                  <c:v>2.8850352859150012</c:v>
                </c:pt>
                <c:pt idx="148">
                  <c:v>2.7528155713714941</c:v>
                </c:pt>
                <c:pt idx="149">
                  <c:v>2.6135477173209285</c:v>
                </c:pt>
                <c:pt idx="150">
                  <c:v>2.4674881947909961</c:v>
                </c:pt>
                <c:pt idx="151">
                  <c:v>2.3149025740110014</c:v>
                </c:pt>
                <c:pt idx="152">
                  <c:v>2.1560651838488925</c:v>
                </c:pt>
                <c:pt idx="153">
                  <c:v>1.9912587606100587</c:v>
                </c:pt>
                <c:pt idx="154">
                  <c:v>1.8207740866199584</c:v>
                </c:pt>
                <c:pt idx="155">
                  <c:v>1.6449096190250483</c:v>
                </c:pt>
                <c:pt idx="156">
                  <c:v>1.463971109257761</c:v>
                </c:pt>
                <c:pt idx="157">
                  <c:v>1.278271213622709</c:v>
                </c:pt>
                <c:pt idx="158">
                  <c:v>1.088129095471567</c:v>
                </c:pt>
                <c:pt idx="159">
                  <c:v>0.89387001944426991</c:v>
                </c:pt>
                <c:pt idx="160">
                  <c:v>0.69582493826343672</c:v>
                </c:pt>
                <c:pt idx="161">
                  <c:v>0.49433007257793715</c:v>
                </c:pt>
                <c:pt idx="162">
                  <c:v>0.28972648435968651</c:v>
                </c:pt>
                <c:pt idx="163">
                  <c:v>8.2359644365398665E-2</c:v>
                </c:pt>
                <c:pt idx="164">
                  <c:v>-0.12742100581775784</c:v>
                </c:pt>
                <c:pt idx="165">
                  <c:v>-0.33926249661746688</c:v>
                </c:pt>
                <c:pt idx="166">
                  <c:v>-0.55280877768122938</c:v>
                </c:pt>
                <c:pt idx="167">
                  <c:v>-0.76770116890485784</c:v>
                </c:pt>
                <c:pt idx="168">
                  <c:v>-0.9835788147434803</c:v>
                </c:pt>
                <c:pt idx="169">
                  <c:v>-1.2000791412603329</c:v>
                </c:pt>
                <c:pt idx="170">
                  <c:v>-1.4168383153652147</c:v>
                </c:pt>
                <c:pt idx="171">
                  <c:v>-1.6334917056919607</c:v>
                </c:pt>
                <c:pt idx="172">
                  <c:v>-1.8496743445621693</c:v>
                </c:pt>
                <c:pt idx="173">
                  <c:v>-2.06502139048122</c:v>
                </c:pt>
                <c:pt idx="174">
                  <c:v>-2.2791685906119095</c:v>
                </c:pt>
                <c:pt idx="175">
                  <c:v>-2.4917527426709718</c:v>
                </c:pt>
                <c:pt idx="176">
                  <c:v>-2.7024121556945153</c:v>
                </c:pt>
                <c:pt idx="177">
                  <c:v>-2.9107871091195805</c:v>
                </c:pt>
                <c:pt idx="178">
                  <c:v>-3.1165203096310283</c:v>
                </c:pt>
                <c:pt idx="179">
                  <c:v>-3.3192573452256333</c:v>
                </c:pt>
                <c:pt idx="180">
                  <c:v>-3.5186471359484131</c:v>
                </c:pt>
                <c:pt idx="181">
                  <c:v>-3.7143423807601996</c:v>
                </c:pt>
                <c:pt idx="182">
                  <c:v>-3.9059999999999988</c:v>
                </c:pt>
                <c:pt idx="183">
                  <c:v>-4.093281572910799</c:v>
                </c:pt>
                <c:pt idx="184">
                  <c:v>-4.2758537697033665</c:v>
                </c:pt>
                <c:pt idx="185">
                  <c:v>-4.4533887776389784</c:v>
                </c:pt>
                <c:pt idx="186">
                  <c:v>-4.6255647206190398</c:v>
                </c:pt>
                <c:pt idx="187">
                  <c:v>-4.7920660717772741</c:v>
                </c:pt>
                <c:pt idx="188">
                  <c:v>-4.9525840585783456</c:v>
                </c:pt>
                <c:pt idx="189">
                  <c:v>-5.106817059935608</c:v>
                </c:pt>
                <c:pt idx="190">
                  <c:v>-5.2544709948701502</c:v>
                </c:pt>
                <c:pt idx="191">
                  <c:v>-5.3952597022432514</c:v>
                </c:pt>
                <c:pt idx="192">
                  <c:v>-5.5289053111048432</c:v>
                </c:pt>
                <c:pt idx="193">
                  <c:v>-5.6551386012117835</c:v>
                </c:pt>
                <c:pt idx="194">
                  <c:v>-5.7736993532811756</c:v>
                </c:pt>
                <c:pt idx="195">
                  <c:v>-5.8843366885562434</c:v>
                </c:pt>
                <c:pt idx="196">
                  <c:v>-5.9868093972748007</c:v>
                </c:pt>
                <c:pt idx="197">
                  <c:v>-6.0808862556434766</c:v>
                </c:pt>
                <c:pt idx="198">
                  <c:v>-6.1663463309345063</c:v>
                </c:pt>
                <c:pt idx="199">
                  <c:v>-6.2429792743357764</c:v>
                </c:pt>
                <c:pt idx="200">
                  <c:v>-6.3105856011994401</c:v>
                </c:pt>
                <c:pt idx="201">
                  <c:v>-6.3689769583492488</c:v>
                </c:pt>
                <c:pt idx="202">
                  <c:v>-6.4179763781219803</c:v>
                </c:pt>
                <c:pt idx="203">
                  <c:v>-6.4574185188341442</c:v>
                </c:pt>
                <c:pt idx="204">
                  <c:v>-6.4871498913810814</c:v>
                </c:pt>
                <c:pt idx="205">
                  <c:v>-6.5070290716920471</c:v>
                </c:pt>
                <c:pt idx="206">
                  <c:v>-6.516926898781513</c:v>
                </c:pt>
                <c:pt idx="207">
                  <c:v>-6.5167266581540559</c:v>
                </c:pt>
                <c:pt idx="208">
                  <c:v>-6.5063242503374195</c:v>
                </c:pt>
                <c:pt idx="209">
                  <c:v>-6.4856283443360017</c:v>
                </c:pt>
                <c:pt idx="210">
                  <c:v>-6.4545605158147925</c:v>
                </c:pt>
                <c:pt idx="211">
                  <c:v>-6.4130553698419215</c:v>
                </c:pt>
                <c:pt idx="212">
                  <c:v>-6.3610606480361795</c:v>
                </c:pt>
                <c:pt idx="213">
                  <c:v>-6.2985373199843515</c:v>
                </c:pt>
                <c:pt idx="214">
                  <c:v>-6.2254596588118574</c:v>
                </c:pt>
                <c:pt idx="215">
                  <c:v>-6.1418153008088359</c:v>
                </c:pt>
                <c:pt idx="216">
                  <c:v>-6.0476052890328376</c:v>
                </c:pt>
                <c:pt idx="217">
                  <c:v>-5.9428441008281192</c:v>
                </c:pt>
                <c:pt idx="218">
                  <c:v>-5.8275596592206469</c:v>
                </c:pt>
                <c:pt idx="219">
                  <c:v>-5.7017933281669846</c:v>
                </c:pt>
                <c:pt idx="220">
                  <c:v>-5.5655998916544025</c:v>
                </c:pt>
                <c:pt idx="221">
                  <c:v>-5.4190475166685435</c:v>
                </c:pt>
                <c:pt idx="222">
                  <c:v>-5.2622177000642907</c:v>
                </c:pt>
                <c:pt idx="223">
                  <c:v>-5.0952051993943677</c:v>
                </c:pt>
                <c:pt idx="224">
                  <c:v>-4.9181179477693009</c:v>
                </c:pt>
                <c:pt idx="225">
                  <c:v>-4.7310769528412937</c:v>
                </c:pt>
                <c:pt idx="226">
                  <c:v>-4.534216180023293</c:v>
                </c:pt>
                <c:pt idx="227">
                  <c:v>-4.3276824200733914</c:v>
                </c:pt>
                <c:pt idx="228">
                  <c:v>-4.1116351411930321</c:v>
                </c:pt>
                <c:pt idx="229">
                  <c:v>-3.8862463258059989</c:v>
                </c:pt>
                <c:pt idx="230">
                  <c:v>-3.6517002922033077</c:v>
                </c:pt>
                <c:pt idx="231">
                  <c:v>-3.4081935012569913</c:v>
                </c:pt>
                <c:pt idx="232">
                  <c:v>-3.1559343484235853</c:v>
                </c:pt>
                <c:pt idx="233">
                  <c:v>-2.8951429412755481</c:v>
                </c:pt>
                <c:pt idx="234">
                  <c:v>-2.6260508628160064</c:v>
                </c:pt>
                <c:pt idx="235">
                  <c:v>-2.3489009208490508</c:v>
                </c:pt>
                <c:pt idx="236">
                  <c:v>-2.063946883694582</c:v>
                </c:pt>
                <c:pt idx="237">
                  <c:v>-1.7714532025524967</c:v>
                </c:pt>
                <c:pt idx="238">
                  <c:v>-1.4716947208374451</c:v>
                </c:pt>
                <c:pt idx="239">
                  <c:v>-1.1649563708203488</c:v>
                </c:pt>
                <c:pt idx="240">
                  <c:v>-0.8515328579282988</c:v>
                </c:pt>
                <c:pt idx="241">
                  <c:v>-0.53172833306896194</c:v>
                </c:pt>
                <c:pt idx="242">
                  <c:v>-0.20585605335995005</c:v>
                </c:pt>
                <c:pt idx="243">
                  <c:v>0.12576196834258635</c:v>
                </c:pt>
                <c:pt idx="244">
                  <c:v>0.46279532470861806</c:v>
                </c:pt>
                <c:pt idx="245">
                  <c:v>0.80490558557165226</c:v>
                </c:pt>
                <c:pt idx="246">
                  <c:v>1.151746679506064</c:v>
                </c:pt>
                <c:pt idx="247">
                  <c:v>1.5029652848999113</c:v>
                </c:pt>
                <c:pt idx="248">
                  <c:v>1.8582012300668262</c:v>
                </c:pt>
                <c:pt idx="249">
                  <c:v>2.2170879019305598</c:v>
                </c:pt>
                <c:pt idx="250">
                  <c:v>2.579252662804894</c:v>
                </c:pt>
                <c:pt idx="251">
                  <c:v>2.9443172747822866</c:v>
                </c:pt>
                <c:pt idx="252">
                  <c:v>3.3118983312353549</c:v>
                </c:pt>
                <c:pt idx="253">
                  <c:v>3.6816076949266989</c:v>
                </c:pt>
                <c:pt idx="254">
                  <c:v>4.053052942215019</c:v>
                </c:pt>
                <c:pt idx="255">
                  <c:v>4.4258378128374352</c:v>
                </c:pt>
                <c:pt idx="256">
                  <c:v>4.7995626647419547</c:v>
                </c:pt>
                <c:pt idx="257">
                  <c:v>5.1738249334373876</c:v>
                </c:pt>
                <c:pt idx="258">
                  <c:v>5.5482195953226938</c:v>
                </c:pt>
                <c:pt idx="259">
                  <c:v>5.9223396344531709</c:v>
                </c:pt>
                <c:pt idx="260">
                  <c:v>6.2957765121960518</c:v>
                </c:pt>
                <c:pt idx="261">
                  <c:v>6.6681206392251688</c:v>
                </c:pt>
                <c:pt idx="262">
                  <c:v>7.0389618493010584</c:v>
                </c:pt>
                <c:pt idx="263">
                  <c:v>7.4078898742806985</c:v>
                </c:pt>
                <c:pt idx="264">
                  <c:v>7.7744948197994734</c:v>
                </c:pt>
                <c:pt idx="265">
                  <c:v>8.1383676410670098</c:v>
                </c:pt>
                <c:pt idx="266">
                  <c:v>8.4991006182182023</c:v>
                </c:pt>
                <c:pt idx="267">
                  <c:v>8.8562878306610582</c:v>
                </c:pt>
                <c:pt idx="268">
                  <c:v>9.2095256298642934</c:v>
                </c:pt>
                <c:pt idx="269">
                  <c:v>9.5584131100287646</c:v>
                </c:pt>
                <c:pt idx="270">
                  <c:v>9.9025525760896578</c:v>
                </c:pt>
                <c:pt idx="271">
                  <c:v>10.241550008499075</c:v>
                </c:pt>
                <c:pt idx="272">
                  <c:v>10.575015524242255</c:v>
                </c:pt>
                <c:pt idx="273">
                  <c:v>10.902563833545344</c:v>
                </c:pt>
                <c:pt idx="274">
                  <c:v>11.22381469173656</c:v>
                </c:pt>
                <c:pt idx="275">
                  <c:v>11.538393345729753</c:v>
                </c:pt>
                <c:pt idx="276">
                  <c:v>11.845930974603512</c:v>
                </c:pt>
                <c:pt idx="277">
                  <c:v>12.146065123757909</c:v>
                </c:pt>
                <c:pt idx="278">
                  <c:v>12.438440132136289</c:v>
                </c:pt>
                <c:pt idx="279">
                  <c:v>12.722707552009345</c:v>
                </c:pt>
                <c:pt idx="280">
                  <c:v>12.998526560826114</c:v>
                </c:pt>
                <c:pt idx="281">
                  <c:v>13.265564364645924</c:v>
                </c:pt>
                <c:pt idx="282">
                  <c:v>13.523496592675862</c:v>
                </c:pt>
                <c:pt idx="283">
                  <c:v>13.772007682447267</c:v>
                </c:pt>
                <c:pt idx="284">
                  <c:v>14.010791255177132</c:v>
                </c:pt>
                <c:pt idx="285">
                  <c:v>14.239550480870422</c:v>
                </c:pt>
                <c:pt idx="286">
                  <c:v>14.45799843273204</c:v>
                </c:pt>
                <c:pt idx="287">
                  <c:v>14.665858430469322</c:v>
                </c:pt>
                <c:pt idx="288">
                  <c:v>14.862864372078802</c:v>
                </c:pt>
                <c:pt idx="289">
                  <c:v>15.048761053724661</c:v>
                </c:pt>
                <c:pt idx="290">
                  <c:v>15.223304477329785</c:v>
                </c:pt>
                <c:pt idx="291">
                  <c:v>15.386262145515015</c:v>
                </c:pt>
                <c:pt idx="292">
                  <c:v>15.5374133435367</c:v>
                </c:pt>
                <c:pt idx="293">
                  <c:v>15.676549407887929</c:v>
                </c:pt>
                <c:pt idx="294">
                  <c:v>15.803473981244311</c:v>
                </c:pt>
                <c:pt idx="295">
                  <c:v>15.918003253451264</c:v>
                </c:pt>
                <c:pt idx="296">
                  <c:v>16.019966188265684</c:v>
                </c:pt>
                <c:pt idx="297">
                  <c:v>16.109204735582118</c:v>
                </c:pt>
                <c:pt idx="298">
                  <c:v>16.185574028889757</c:v>
                </c:pt>
                <c:pt idx="299">
                  <c:v>16.248942567724608</c:v>
                </c:pt>
                <c:pt idx="300">
                  <c:v>16.299192384897964</c:v>
                </c:pt>
                <c:pt idx="301">
                  <c:v>16.336219198300746</c:v>
                </c:pt>
                <c:pt idx="302">
                  <c:v>16.359932547100875</c:v>
                </c:pt>
                <c:pt idx="303">
                  <c:v>16.370255912169231</c:v>
                </c:pt>
                <c:pt idx="304">
                  <c:v>16.367126820588197</c:v>
                </c:pt>
                <c:pt idx="305">
                  <c:v>16.350496934115434</c:v>
                </c:pt>
                <c:pt idx="306">
                  <c:v>16.320332121494147</c:v>
                </c:pt>
                <c:pt idx="307">
                  <c:v>16.276612514520178</c:v>
                </c:pt>
                <c:pt idx="308">
                  <c:v>16.219332547795105</c:v>
                </c:pt>
                <c:pt idx="309">
                  <c:v>16.148500982113706</c:v>
                </c:pt>
                <c:pt idx="310">
                  <c:v>16.064140911453286</c:v>
                </c:pt>
                <c:pt idx="311">
                  <c:v>15.96628975355145</c:v>
                </c:pt>
                <c:pt idx="312">
                  <c:v>15.854999224078272</c:v>
                </c:pt>
                <c:pt idx="313">
                  <c:v>15.730335294427855</c:v>
                </c:pt>
                <c:pt idx="314">
                  <c:v>15.592378133173529</c:v>
                </c:pt>
                <c:pt idx="315">
                  <c:v>15.441222031250042</c:v>
                </c:pt>
                <c:pt idx="316">
                  <c:v>15.276975310945112</c:v>
                </c:pt>
                <c:pt idx="317">
                  <c:v>15.099760218801697</c:v>
                </c:pt>
                <c:pt idx="318">
                  <c:v>14.909712802551198</c:v>
                </c:pt>
                <c:pt idx="319">
                  <c:v>14.706982772216268</c:v>
                </c:pt>
                <c:pt idx="320">
                  <c:v>14.491733345541013</c:v>
                </c:pt>
                <c:pt idx="321">
                  <c:v>14.264141077923796</c:v>
                </c:pt>
                <c:pt idx="322">
                  <c:v>14.024395677047103</c:v>
                </c:pt>
                <c:pt idx="323">
                  <c:v>13.772699802415781</c:v>
                </c:pt>
                <c:pt idx="324">
                  <c:v>13.50926885003333</c:v>
                </c:pt>
                <c:pt idx="325">
                  <c:v>13.234330722463309</c:v>
                </c:pt>
                <c:pt idx="326">
                  <c:v>12.948125584539298</c:v>
                </c:pt>
                <c:pt idx="327">
                  <c:v>12.65090560500489</c:v>
                </c:pt>
                <c:pt idx="328">
                  <c:v>12.342934684380271</c:v>
                </c:pt>
                <c:pt idx="329">
                  <c:v>12.024488169369288</c:v>
                </c:pt>
                <c:pt idx="330">
                  <c:v>11.695852554135859</c:v>
                </c:pt>
                <c:pt idx="331">
                  <c:v>11.357325168794301</c:v>
                </c:pt>
                <c:pt idx="332">
                  <c:v>11.009213855473106</c:v>
                </c:pt>
                <c:pt idx="333">
                  <c:v>10.651836632325974</c:v>
                </c:pt>
                <c:pt idx="334">
                  <c:v>10.285521345878518</c:v>
                </c:pt>
                <c:pt idx="335">
                  <c:v>9.9106053121121747</c:v>
                </c:pt>
                <c:pt idx="336">
                  <c:v>9.527434946700378</c:v>
                </c:pt>
                <c:pt idx="337">
                  <c:v>9.1363653848246358</c:v>
                </c:pt>
                <c:pt idx="338">
                  <c:v>8.7377600910103297</c:v>
                </c:pt>
                <c:pt idx="339">
                  <c:v>8.3319904594337277</c:v>
                </c:pt>
                <c:pt idx="340">
                  <c:v>7.9194354051630675</c:v>
                </c:pt>
                <c:pt idx="341">
                  <c:v>7.5004809468064479</c:v>
                </c:pt>
                <c:pt idx="342">
                  <c:v>7.0755197810507511</c:v>
                </c:pt>
                <c:pt idx="343">
                  <c:v>6.6449508495833305</c:v>
                </c:pt>
                <c:pt idx="344">
                  <c:v>6.2091788988989904</c:v>
                </c:pt>
                <c:pt idx="345">
                  <c:v>5.7686140335019758</c:v>
                </c:pt>
                <c:pt idx="346">
                  <c:v>5.3236712630203549</c:v>
                </c:pt>
                <c:pt idx="347">
                  <c:v>4.8747700437585504</c:v>
                </c:pt>
                <c:pt idx="348">
                  <c:v>4.422333815218054</c:v>
                </c:pt>
                <c:pt idx="349">
                  <c:v>3.9667895321249529</c:v>
                </c:pt>
                <c:pt idx="350">
                  <c:v>3.5085671925053727</c:v>
                </c:pt>
                <c:pt idx="351">
                  <c:v>3.048099362356826</c:v>
                </c:pt>
                <c:pt idx="352">
                  <c:v>2.585820697466124</c:v>
                </c:pt>
                <c:pt idx="353">
                  <c:v>2.1221674629277927</c:v>
                </c:pt>
                <c:pt idx="354">
                  <c:v>1.6575770509209096</c:v>
                </c:pt>
                <c:pt idx="355">
                  <c:v>1.192487497302162</c:v>
                </c:pt>
                <c:pt idx="356">
                  <c:v>0.72733699757641679</c:v>
                </c:pt>
                <c:pt idx="357">
                  <c:v>0.26256342280530331</c:v>
                </c:pt>
                <c:pt idx="358">
                  <c:v>-0.20139616398495175</c:v>
                </c:pt>
                <c:pt idx="359">
                  <c:v>-0.66410599033604489</c:v>
                </c:pt>
                <c:pt idx="360">
                  <c:v>-1.1251320552713062</c:v>
                </c:pt>
                <c:pt idx="361">
                  <c:v>-1.5840426080334045</c:v>
                </c:pt>
                <c:pt idx="362">
                  <c:v>-2.0404086240912624</c:v>
                </c:pt>
                <c:pt idx="363">
                  <c:v>-2.493804277865304</c:v>
                </c:pt>
                <c:pt idx="364">
                  <c:v>-2.9438074116225823</c:v>
                </c:pt>
                <c:pt idx="365">
                  <c:v>-3.3899999999999939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62-A94C-8C8B-956DF63433D4}"/>
            </c:ext>
          </c:extLst>
        </c:ser>
        <c:ser>
          <c:idx val="1"/>
          <c:order val="1"/>
          <c:marker>
            <c:symbol val="none"/>
          </c:marker>
          <c:cat>
            <c:numRef>
              <c:f>Comparison!$B$5:$B$370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Comparison!$D$5:$D$370</c:f>
              <c:numCache>
                <c:formatCode>0.00</c:formatCode>
                <c:ptCount val="366"/>
                <c:pt idx="0">
                  <c:v>0.48583104000000032</c:v>
                </c:pt>
                <c:pt idx="1">
                  <c:v>0.4821467211565218</c:v>
                </c:pt>
                <c:pt idx="2">
                  <c:v>0.47806567974487724</c:v>
                </c:pt>
                <c:pt idx="3">
                  <c:v>0.47359363969123169</c:v>
                </c:pt>
                <c:pt idx="4">
                  <c:v>0.46873674093485818</c:v>
                </c:pt>
                <c:pt idx="5">
                  <c:v>0.46350153193482058</c:v>
                </c:pt>
                <c:pt idx="6">
                  <c:v>0.45789496170841915</c:v>
                </c:pt>
                <c:pt idx="7">
                  <c:v>0.45192437141083897</c:v>
                </c:pt>
                <c:pt idx="8">
                  <c:v>0.44559748546603561</c:v>
                </c:pt>
                <c:pt idx="9">
                  <c:v>0.43892240225934298</c:v>
                </c:pt>
                <c:pt idx="10">
                  <c:v>0.43190758440281574</c:v>
                </c:pt>
                <c:pt idx="11">
                  <c:v>0.42456184858491497</c:v>
                </c:pt>
                <c:pt idx="12">
                  <c:v>0.416894355016451</c:v>
                </c:pt>
                <c:pt idx="13">
                  <c:v>0.40891459648534578</c:v>
                </c:pt>
                <c:pt idx="14">
                  <c:v>0.40063238703314141</c:v>
                </c:pt>
                <c:pt idx="15">
                  <c:v>0.39205785026661388</c:v>
                </c:pt>
                <c:pt idx="16">
                  <c:v>0.38320140731835295</c:v>
                </c:pt>
                <c:pt idx="17">
                  <c:v>0.37407376447046659</c:v>
                </c:pt>
                <c:pt idx="18">
                  <c:v>0.36468590045612892</c:v>
                </c:pt>
                <c:pt idx="19">
                  <c:v>0.355049053453806</c:v>
                </c:pt>
                <c:pt idx="20">
                  <c:v>0.34517470778970072</c:v>
                </c:pt>
                <c:pt idx="21">
                  <c:v>0.33507458036392279</c:v>
                </c:pt>
                <c:pt idx="22">
                  <c:v>0.32476060681652719</c:v>
                </c:pt>
                <c:pt idx="23">
                  <c:v>0.31424492744965349</c:v>
                </c:pt>
                <c:pt idx="24">
                  <c:v>0.30353987292244256</c:v>
                </c:pt>
                <c:pt idx="25">
                  <c:v>0.29265794973547266</c:v>
                </c:pt>
                <c:pt idx="26">
                  <c:v>0.28161182552193864</c:v>
                </c:pt>
                <c:pt idx="27">
                  <c:v>0.27041431416285633</c:v>
                </c:pt>
                <c:pt idx="28">
                  <c:v>0.2590783607437821</c:v>
                </c:pt>
                <c:pt idx="29">
                  <c:v>0.24761702637082728</c:v>
                </c:pt>
                <c:pt idx="30">
                  <c:v>0.23604347286381611</c:v>
                </c:pt>
                <c:pt idx="31">
                  <c:v>0.22437094734458185</c:v>
                </c:pt>
                <c:pt idx="32">
                  <c:v>0.21261276673859619</c:v>
                </c:pt>
                <c:pt idx="33">
                  <c:v>0.20078230220807747</c:v>
                </c:pt>
                <c:pt idx="34">
                  <c:v>0.18889296353497897</c:v>
                </c:pt>
                <c:pt idx="35">
                  <c:v>0.17695818347217163</c:v>
                </c:pt>
                <c:pt idx="36">
                  <c:v>0.16499140208123109</c:v>
                </c:pt>
                <c:pt idx="37">
                  <c:v>0.15300605107522891</c:v>
                </c:pt>
                <c:pt idx="38">
                  <c:v>0.14101553818497337</c:v>
                </c:pt>
                <c:pt idx="39">
                  <c:v>0.12903323156699997</c:v>
                </c:pt>
                <c:pt idx="40">
                  <c:v>0.15125242878329992</c:v>
                </c:pt>
                <c:pt idx="41">
                  <c:v>0.12653880448872634</c:v>
                </c:pt>
                <c:pt idx="42">
                  <c:v>0.10193561337348456</c:v>
                </c:pt>
                <c:pt idx="43">
                  <c:v>7.7469685339805139E-2</c:v>
                </c:pt>
                <c:pt idx="44">
                  <c:v>5.3167618602287803E-2</c:v>
                </c:pt>
                <c:pt idx="45">
                  <c:v>2.9055748996061226E-2</c:v>
                </c:pt>
                <c:pt idx="46">
                  <c:v>5.1601196145707462E-3</c:v>
                </c:pt>
                <c:pt idx="47">
                  <c:v>-1.8493549187285296E-2</c:v>
                </c:pt>
                <c:pt idx="48">
                  <c:v>-4.187988938967635E-2</c:v>
                </c:pt>
                <c:pt idx="49">
                  <c:v>-6.4973914469241834E-2</c:v>
                </c:pt>
                <c:pt idx="50">
                  <c:v>-8.775104809123313E-2</c:v>
                </c:pt>
                <c:pt idx="51">
                  <c:v>-0.11018715229884535</c:v>
                </c:pt>
                <c:pt idx="52">
                  <c:v>-0.1322585551666613</c:v>
                </c:pt>
                <c:pt idx="53">
                  <c:v>-0.15394207788595438</c:v>
                </c:pt>
                <c:pt idx="54">
                  <c:v>-0.17521506125003405</c:v>
                </c:pt>
                <c:pt idx="55">
                  <c:v>-0.19605539150880169</c:v>
                </c:pt>
                <c:pt idx="56">
                  <c:v>-0.2164415255621801</c:v>
                </c:pt>
                <c:pt idx="57">
                  <c:v>-0.23635251546301284</c:v>
                </c:pt>
                <c:pt idx="58">
                  <c:v>-0.25576803220087463</c:v>
                </c:pt>
                <c:pt idx="59">
                  <c:v>-0.27466838873890609</c:v>
                </c:pt>
                <c:pt idx="60">
                  <c:v>-0.29303456227690639</c:v>
                </c:pt>
                <c:pt idx="61">
                  <c:v>-0.31084821571464971</c:v>
                </c:pt>
                <c:pt idx="62">
                  <c:v>-0.32809171829043038</c:v>
                </c:pt>
                <c:pt idx="63">
                  <c:v>-0.34474816537080244</c:v>
                </c:pt>
                <c:pt idx="64">
                  <c:v>-0.36080139736847805</c:v>
                </c:pt>
                <c:pt idx="65">
                  <c:v>-0.37623601776634352</c:v>
                </c:pt>
                <c:pt idx="66">
                  <c:v>-0.39103741022675109</c:v>
                </c:pt>
                <c:pt idx="67">
                  <c:v>-0.40519175476608105</c:v>
                </c:pt>
                <c:pt idx="68">
                  <c:v>-0.41868604297594914</c:v>
                </c:pt>
                <c:pt idx="69">
                  <c:v>-0.43150809227337561</c:v>
                </c:pt>
                <c:pt idx="70">
                  <c:v>-0.44364655916339224</c:v>
                </c:pt>
                <c:pt idx="71">
                  <c:v>-0.45509095149890477</c:v>
                </c:pt>
                <c:pt idx="72">
                  <c:v>-0.46583163972354136</c:v>
                </c:pt>
                <c:pt idx="73">
                  <c:v>-0.4758598670846812</c:v>
                </c:pt>
                <c:pt idx="74">
                  <c:v>-0.48516775880488083</c:v>
                </c:pt>
                <c:pt idx="75">
                  <c:v>-0.49374833020129749</c:v>
                </c:pt>
                <c:pt idx="76">
                  <c:v>-0.50159549374379608</c:v>
                </c:pt>
                <c:pt idx="77">
                  <c:v>-0.50870406504383148</c:v>
                </c:pt>
                <c:pt idx="78">
                  <c:v>-0.51506976776742164</c:v>
                </c:pt>
                <c:pt idx="79">
                  <c:v>-0.52068923746666229</c:v>
                </c:pt>
                <c:pt idx="80">
                  <c:v>-0.52556002432572591</c:v>
                </c:pt>
                <c:pt idx="81">
                  <c:v>-0.52968059481846552</c:v>
                </c:pt>
                <c:pt idx="82">
                  <c:v>-0.53305033227590481</c:v>
                </c:pt>
                <c:pt idx="83">
                  <c:v>-0.53566953636350689</c:v>
                </c:pt>
                <c:pt idx="84">
                  <c:v>-0.53753942146908251</c:v>
                </c:pt>
                <c:pt idx="85">
                  <c:v>-0.53866211400356434</c:v>
                </c:pt>
                <c:pt idx="86">
                  <c:v>-0.53904064861835632</c:v>
                </c:pt>
                <c:pt idx="87">
                  <c:v>-0.53867896334396814</c:v>
                </c:pt>
                <c:pt idx="88">
                  <c:v>-0.53758189365604636</c:v>
                </c:pt>
                <c:pt idx="89">
                  <c:v>-0.53575516547630553</c:v>
                </c:pt>
                <c:pt idx="90">
                  <c:v>-0.53320538711683385</c:v>
                </c:pt>
                <c:pt idx="91">
                  <c:v>-0.52994004017769125</c:v>
                </c:pt>
                <c:pt idx="92">
                  <c:v>-0.52596746940903705</c:v>
                </c:pt>
                <c:pt idx="93">
                  <c:v>-0.52129687154994597</c:v>
                </c:pt>
                <c:pt idx="94">
                  <c:v>-0.5159382831575825</c:v>
                </c:pt>
                <c:pt idx="95">
                  <c:v>-0.50990256744149498</c:v>
                </c:pt>
                <c:pt idx="96">
                  <c:v>-0.50320140011873704</c:v>
                </c:pt>
                <c:pt idx="97">
                  <c:v>-0.49584725430717258</c:v>
                </c:pt>
                <c:pt idx="98">
                  <c:v>-0.48785338447497284</c:v>
                </c:pt>
                <c:pt idx="99">
                  <c:v>-0.47923380946560656</c:v>
                </c:pt>
                <c:pt idx="100">
                  <c:v>-0.47000329461896584</c:v>
                </c:pt>
                <c:pt idx="101">
                  <c:v>-0.46017733300973052</c:v>
                </c:pt>
                <c:pt idx="102">
                  <c:v>-0.44977212582583137</c:v>
                </c:pt>
                <c:pt idx="103">
                  <c:v>-0.43880456191036554</c:v>
                </c:pt>
                <c:pt idx="104">
                  <c:v>-0.42729219649145062</c:v>
                </c:pt>
                <c:pt idx="105">
                  <c:v>-0.41525322912567919</c:v>
                </c:pt>
                <c:pt idx="106">
                  <c:v>-0.40270648088130478</c:v>
                </c:pt>
                <c:pt idx="107">
                  <c:v>-0.38967137078869185</c:v>
                </c:pt>
                <c:pt idx="108">
                  <c:v>-0.37616789158608133</c:v>
                </c:pt>
                <c:pt idx="109">
                  <c:v>-0.36221658478969021</c:v>
                </c:pt>
                <c:pt idx="110">
                  <c:v>-0.34783851511783803</c:v>
                </c:pt>
                <c:pt idx="111">
                  <c:v>-0.33305524429989553</c:v>
                </c:pt>
                <c:pt idx="112">
                  <c:v>-0.31788880430100219</c:v>
                </c:pt>
                <c:pt idx="113">
                  <c:v>-0.30236166999476843</c:v>
                </c:pt>
                <c:pt idx="114">
                  <c:v>-0.28649673131649389</c:v>
                </c:pt>
                <c:pt idx="115">
                  <c:v>-0.27031726493004893</c:v>
                </c:pt>
                <c:pt idx="116">
                  <c:v>-0.25384690544234667</c:v>
                </c:pt>
                <c:pt idx="117">
                  <c:v>-0.23710961619965021</c:v>
                </c:pt>
                <c:pt idx="118">
                  <c:v>-0.22012965970051157</c:v>
                </c:pt>
                <c:pt idx="119">
                  <c:v>-0.20293156766072684</c:v>
                </c:pt>
                <c:pt idx="120">
                  <c:v>-0.18554011076586718</c:v>
                </c:pt>
                <c:pt idx="121">
                  <c:v>-0.16798026814746336</c:v>
                </c:pt>
                <c:pt idx="122">
                  <c:v>-0.15027719661930528</c:v>
                </c:pt>
                <c:pt idx="123">
                  <c:v>-0.13245619971031797</c:v>
                </c:pt>
                <c:pt idx="124">
                  <c:v>-0.11454269653113336</c:v>
                </c:pt>
                <c:pt idx="125">
                  <c:v>-9.6562190511235269E-2</c:v>
                </c:pt>
                <c:pt idx="126">
                  <c:v>-7.8540238044046085E-2</c:v>
                </c:pt>
                <c:pt idx="127">
                  <c:v>-6.0502417077247461E-2</c:v>
                </c:pt>
                <c:pt idx="128">
                  <c:v>-4.247429568571448E-2</c:v>
                </c:pt>
                <c:pt idx="129">
                  <c:v>-2.4481400664536856E-2</c:v>
                </c:pt>
                <c:pt idx="130">
                  <c:v>-6.5491861794857442E-3</c:v>
                </c:pt>
                <c:pt idx="131">
                  <c:v>1.12969974877557E-2</c:v>
                </c:pt>
                <c:pt idx="132">
                  <c:v>2.9031935062351355E-2</c:v>
                </c:pt>
                <c:pt idx="133">
                  <c:v>4.6630577230054371E-2</c:v>
                </c:pt>
                <c:pt idx="134">
                  <c:v>6.4068071385048331E-2</c:v>
                </c:pt>
                <c:pt idx="135">
                  <c:v>8.1319792135292168E-2</c:v>
                </c:pt>
                <c:pt idx="136">
                  <c:v>9.8361371529076091E-2</c:v>
                </c:pt>
                <c:pt idx="137">
                  <c:v>0.11516872896677866</c:v>
                </c:pt>
                <c:pt idx="138">
                  <c:v>0.13171810076222101</c:v>
                </c:pt>
                <c:pt idx="139">
                  <c:v>0.14798606931846203</c:v>
                </c:pt>
                <c:pt idx="140">
                  <c:v>0.16394959188322122</c:v>
                </c:pt>
                <c:pt idx="141">
                  <c:v>0.17958602884979369</c:v>
                </c:pt>
                <c:pt idx="142">
                  <c:v>0.19487317156968498</c:v>
                </c:pt>
                <c:pt idx="143">
                  <c:v>0.20978926964389499</c:v>
                </c:pt>
                <c:pt idx="144">
                  <c:v>0.22431305766033116</c:v>
                </c:pt>
                <c:pt idx="145">
                  <c:v>0.2384237813454968</c:v>
                </c:pt>
                <c:pt idx="146">
                  <c:v>0.25210122309938043</c:v>
                </c:pt>
                <c:pt idx="147">
                  <c:v>0.26532572688301803</c:v>
                </c:pt>
                <c:pt idx="148">
                  <c:v>0.27807822242918956</c:v>
                </c:pt>
                <c:pt idx="149">
                  <c:v>0.29034024874735564</c:v>
                </c:pt>
                <c:pt idx="150">
                  <c:v>0.30209397689477813</c:v>
                </c:pt>
                <c:pt idx="151">
                  <c:v>0.31332223198680564</c:v>
                </c:pt>
                <c:pt idx="152">
                  <c:v>0.32400851441999245</c:v>
                </c:pt>
                <c:pt idx="153">
                  <c:v>0.33413702028271963</c:v>
                </c:pt>
                <c:pt idx="154">
                  <c:v>0.34369266092915041</c:v>
                </c:pt>
                <c:pt idx="155">
                  <c:v>0.3526610816928859</c:v>
                </c:pt>
                <c:pt idx="156">
                  <c:v>0.36102867971829267</c:v>
                </c:pt>
                <c:pt idx="157">
                  <c:v>0.36878262088798897</c:v>
                </c:pt>
                <c:pt idx="158">
                  <c:v>0.37591085582639905</c:v>
                </c:pt>
                <c:pt idx="159">
                  <c:v>0.38240213496014519</c:v>
                </c:pt>
                <c:pt idx="160">
                  <c:v>0.38824602261745444</c:v>
                </c:pt>
                <c:pt idx="161">
                  <c:v>0.39343291014947923</c:v>
                </c:pt>
                <c:pt idx="162">
                  <c:v>0.39795402805800417</c:v>
                </c:pt>
                <c:pt idx="163">
                  <c:v>0.40180145711494852</c:v>
                </c:pt>
                <c:pt idx="164">
                  <c:v>0.40496813846027202</c:v>
                </c:pt>
                <c:pt idx="165">
                  <c:v>0.40744788266629456</c:v>
                </c:pt>
                <c:pt idx="166">
                  <c:v>0.40923537775732305</c:v>
                </c:pt>
                <c:pt idx="167">
                  <c:v>0.41032619617518723</c:v>
                </c:pt>
                <c:pt idx="168">
                  <c:v>0.4107168006819425</c:v>
                </c:pt>
                <c:pt idx="169">
                  <c:v>0.41040454919288683</c:v>
                </c:pt>
                <c:pt idx="170">
                  <c:v>0.4093876985337872</c:v>
                </c:pt>
                <c:pt idx="171">
                  <c:v>0.40766540711784449</c:v>
                </c:pt>
                <c:pt idx="172">
                  <c:v>0.40523773653891482</c:v>
                </c:pt>
                <c:pt idx="173">
                  <c:v>0.4021056520790498</c:v>
                </c:pt>
                <c:pt idx="174">
                  <c:v>0.39827102212954335</c:v>
                </c:pt>
                <c:pt idx="175">
                  <c:v>0.39373661652596681</c:v>
                </c:pt>
                <c:pt idx="176">
                  <c:v>0.38850610379908357</c:v>
                </c:pt>
                <c:pt idx="177">
                  <c:v>0.3825840473446398</c:v>
                </c:pt>
                <c:pt idx="178">
                  <c:v>0.37597590051648844</c:v>
                </c:pt>
                <c:pt idx="179">
                  <c:v>0.36868800064855467</c:v>
                </c:pt>
                <c:pt idx="180">
                  <c:v>0.36072756201273837</c:v>
                </c:pt>
                <c:pt idx="181">
                  <c:v>0.3521026677207848</c:v>
                </c:pt>
                <c:pt idx="182">
                  <c:v>0.34282226057961829</c:v>
                </c:pt>
                <c:pt idx="183">
                  <c:v>0.33289613291080089</c:v>
                </c:pt>
                <c:pt idx="184">
                  <c:v>0.3223349153459405</c:v>
                </c:pt>
                <c:pt idx="185">
                  <c:v>0.31115006461128392</c:v>
                </c:pt>
                <c:pt idx="186">
                  <c:v>0.29935385031566319</c:v>
                </c:pt>
                <c:pt idx="187">
                  <c:v>0.2869593407573845</c:v>
                </c:pt>
                <c:pt idx="188">
                  <c:v>0.27398038776671019</c:v>
                </c:pt>
                <c:pt idx="189">
                  <c:v>0.26043161060158049</c:v>
                </c:pt>
                <c:pt idx="190">
                  <c:v>0.24632837891570247</c:v>
                </c:pt>
                <c:pt idx="191">
                  <c:v>0.23168679481889232</c:v>
                </c:pt>
                <c:pt idx="192">
                  <c:v>0.216523674050773</c:v>
                </c:pt>
                <c:pt idx="193">
                  <c:v>0.20085652629003103</c:v>
                </c:pt>
                <c:pt idx="194">
                  <c:v>0.18470353462235778</c:v>
                </c:pt>
                <c:pt idx="195">
                  <c:v>0.16808353419122835</c:v>
                </c:pt>
                <c:pt idx="196">
                  <c:v>0.15101599005672384</c:v>
                </c:pt>
                <c:pt idx="197">
                  <c:v>0.13352097428841336</c:v>
                </c:pt>
                <c:pt idx="198">
                  <c:v>0.11561914231933645</c:v>
                </c:pt>
                <c:pt idx="199">
                  <c:v>9.7331708588928478E-2</c:v>
                </c:pt>
                <c:pt idx="200">
                  <c:v>7.868042150356036E-2</c:v>
                </c:pt>
                <c:pt idx="201">
                  <c:v>5.9687537744331109E-2</c:v>
                </c:pt>
                <c:pt idx="202">
                  <c:v>4.0375795952286353E-2</c:v>
                </c:pt>
                <c:pt idx="203">
                  <c:v>2.076838982219531E-2</c:v>
                </c:pt>
                <c:pt idx="204">
                  <c:v>8.889406365897301E-4</c:v>
                </c:pt>
                <c:pt idx="205">
                  <c:v>-1.9238530727505143E-2</c:v>
                </c:pt>
                <c:pt idx="206">
                  <c:v>-3.9589632286143761E-2</c:v>
                </c:pt>
                <c:pt idx="207">
                  <c:v>-6.0139629896639235E-2</c:v>
                </c:pt>
                <c:pt idx="208">
                  <c:v>-8.0863476632232256E-2</c:v>
                </c:pt>
                <c:pt idx="209">
                  <c:v>-0.10173584254852397</c:v>
                </c:pt>
                <c:pt idx="210">
                  <c:v>-0.12273114480654002</c:v>
                </c:pt>
                <c:pt idx="211">
                  <c:v>-0.14382357811681334</c:v>
                </c:pt>
                <c:pt idx="212">
                  <c:v>-0.16498714546851811</c:v>
                </c:pt>
                <c:pt idx="213">
                  <c:v>-0.18619568910739215</c:v>
                </c:pt>
                <c:pt idx="214">
                  <c:v>-0.20742292172573595</c:v>
                </c:pt>
                <c:pt idx="215">
                  <c:v>-0.22864245782773374</c:v>
                </c:pt>
                <c:pt idx="216">
                  <c:v>-0.24982784523292612</c:v>
                </c:pt>
                <c:pt idx="217">
                  <c:v>-0.27095259668060478</c:v>
                </c:pt>
                <c:pt idx="218">
                  <c:v>-0.29199022149777498</c:v>
                </c:pt>
                <c:pt idx="219">
                  <c:v>-0.31291425729321354</c:v>
                </c:pt>
                <c:pt idx="220">
                  <c:v>-0.33369830164008896</c:v>
                </c:pt>
                <c:pt idx="221">
                  <c:v>-0.35431604370974235</c:v>
                </c:pt>
                <c:pt idx="222">
                  <c:v>-0.374741295819077</c:v>
                </c:pt>
                <c:pt idx="223">
                  <c:v>-0.39494802485429847</c:v>
                </c:pt>
                <c:pt idx="224">
                  <c:v>-0.41491038353377974</c:v>
                </c:pt>
                <c:pt idx="225">
                  <c:v>-0.43460274147298605</c:v>
                </c:pt>
                <c:pt idx="226">
                  <c:v>-0.45399971601477862</c:v>
                </c:pt>
                <c:pt idx="227">
                  <c:v>-0.47307620278840545</c:v>
                </c:pt>
                <c:pt idx="228">
                  <c:v>-0.49180740596115768</c:v>
                </c:pt>
                <c:pt idx="229">
                  <c:v>-0.51016886814667384</c:v>
                </c:pt>
                <c:pt idx="230">
                  <c:v>-0.52813649993452749</c:v>
                </c:pt>
                <c:pt idx="231">
                  <c:v>-0.54568660900609123</c:v>
                </c:pt>
                <c:pt idx="232">
                  <c:v>-0.56279592880211515</c:v>
                </c:pt>
                <c:pt idx="233">
                  <c:v>-0.5794416467079726</c:v>
                </c:pt>
                <c:pt idx="234">
                  <c:v>-0.59560143172319657</c:v>
                </c:pt>
                <c:pt idx="235">
                  <c:v>-0.61125346158247362</c:v>
                </c:pt>
                <c:pt idx="236">
                  <c:v>-0.62637644929572511</c:v>
                </c:pt>
                <c:pt idx="237">
                  <c:v>-0.64094966907606654</c:v>
                </c:pt>
                <c:pt idx="238">
                  <c:v>-0.65495298162446991</c:v>
                </c:pt>
                <c:pt idx="239">
                  <c:v>-0.66836685874136004</c:v>
                </c:pt>
                <c:pt idx="240">
                  <c:v>-0.6811724072357086</c:v>
                </c:pt>
                <c:pt idx="241">
                  <c:v>-0.69335139210325791</c:v>
                </c:pt>
                <c:pt idx="242">
                  <c:v>-0.7048862589463526</c:v>
                </c:pt>
                <c:pt idx="243">
                  <c:v>-0.71576015560838435</c:v>
                </c:pt>
                <c:pt idx="244">
                  <c:v>-0.72595695299752183</c:v>
                </c:pt>
                <c:pt idx="245">
                  <c:v>-0.73546126507450837</c:v>
                </c:pt>
                <c:pt idx="246">
                  <c:v>-0.74425846798080775</c:v>
                </c:pt>
                <c:pt idx="247">
                  <c:v>-0.75233471828451781</c:v>
                </c:pt>
                <c:pt idx="248">
                  <c:v>-0.75967697032162751</c:v>
                </c:pt>
                <c:pt idx="249">
                  <c:v>-0.76627299261258774</c:v>
                </c:pt>
                <c:pt idx="250">
                  <c:v>-0.77211138333403162</c:v>
                </c:pt>
                <c:pt idx="251">
                  <c:v>-0.77718158482731825</c:v>
                </c:pt>
                <c:pt idx="252">
                  <c:v>-0.78147389712653448</c:v>
                </c:pt>
                <c:pt idx="253">
                  <c:v>-0.78497949048930993</c:v>
                </c:pt>
                <c:pt idx="254">
                  <c:v>-0.78769041691602038</c:v>
                </c:pt>
                <c:pt idx="255">
                  <c:v>-0.78959962064277978</c:v>
                </c:pt>
                <c:pt idx="256">
                  <c:v>-0.79070094759599296</c:v>
                </c:pt>
                <c:pt idx="257">
                  <c:v>-0.79098915379675727</c:v>
                </c:pt>
                <c:pt idx="258">
                  <c:v>-0.79045991270491012</c:v>
                </c:pt>
                <c:pt idx="259">
                  <c:v>-0.78910982149388076</c:v>
                </c:pt>
                <c:pt idx="260">
                  <c:v>-0.78693640624833439</c:v>
                </c:pt>
                <c:pt idx="261">
                  <c:v>-0.78393812607831581</c:v>
                </c:pt>
                <c:pt idx="262">
                  <c:v>-0.78011437614464185</c:v>
                </c:pt>
                <c:pt idx="263">
                  <c:v>-0.77546548959170192</c:v>
                </c:pt>
                <c:pt idx="264">
                  <c:v>-0.76999273838475979</c:v>
                </c:pt>
                <c:pt idx="265">
                  <c:v>-0.76369833305079116</c:v>
                </c:pt>
                <c:pt idx="266">
                  <c:v>-0.75658542132252382</c:v>
                </c:pt>
                <c:pt idx="267">
                  <c:v>-0.74865808568691428</c:v>
                </c:pt>
                <c:pt idx="268">
                  <c:v>-0.73992133984082464</c:v>
                </c:pt>
                <c:pt idx="269">
                  <c:v>-0.73038112405743938</c:v>
                </c:pt>
                <c:pt idx="270">
                  <c:v>-0.72004429946851545</c:v>
                </c:pt>
                <c:pt idx="271">
                  <c:v>-0.7089186412690669</c:v>
                </c:pt>
                <c:pt idx="272">
                  <c:v>-0.69701283085180776</c:v>
                </c:pt>
                <c:pt idx="273">
                  <c:v>-0.68433644688070849</c:v>
                </c:pt>
                <c:pt idx="274">
                  <c:v>-0.67089995531291535</c:v>
                </c:pt>
                <c:pt idx="275">
                  <c:v>-0.6567146983816432</c:v>
                </c:pt>
                <c:pt idx="276">
                  <c:v>-0.64179288255140499</c:v>
                </c:pt>
                <c:pt idx="277">
                  <c:v>-0.62614756546042827</c:v>
                </c:pt>
                <c:pt idx="278">
                  <c:v>-0.60979264186436133</c:v>
                </c:pt>
                <c:pt idx="279">
                  <c:v>-0.59274282859817973</c:v>
                </c:pt>
                <c:pt idx="280">
                  <c:v>-0.57501364857325754</c:v>
                </c:pt>
                <c:pt idx="281">
                  <c:v>-0.55662141382789976</c:v>
                </c:pt>
                <c:pt idx="282">
                  <c:v>-0.53758320765153123</c:v>
                </c:pt>
                <c:pt idx="283">
                  <c:v>-0.51791686580238405</c:v>
                </c:pt>
                <c:pt idx="284">
                  <c:v>-0.49764095684130361</c:v>
                </c:pt>
                <c:pt idx="285">
                  <c:v>-0.47677476160366794</c:v>
                </c:pt>
                <c:pt idx="286">
                  <c:v>-0.4553382518337532</c:v>
                </c:pt>
                <c:pt idx="287">
                  <c:v>-0.43335206800610138</c:v>
                </c:pt>
                <c:pt idx="288">
                  <c:v>-0.41083749635962263</c:v>
                </c:pt>
                <c:pt idx="289">
                  <c:v>-0.38781644517126068</c:v>
                </c:pt>
                <c:pt idx="290">
                  <c:v>-0.36431142029652364</c:v>
                </c:pt>
                <c:pt idx="291">
                  <c:v>-0.34034550000559705</c:v>
                </c:pt>
                <c:pt idx="292">
                  <c:v>-0.3159423091441127</c:v>
                </c:pt>
                <c:pt idx="293">
                  <c:v>-0.29112599264861139</c:v>
                </c:pt>
                <c:pt idx="294">
                  <c:v>-0.26592118844768287</c:v>
                </c:pt>
                <c:pt idx="295">
                  <c:v>-0.24035299978020497</c:v>
                </c:pt>
                <c:pt idx="296">
                  <c:v>-0.21444696696286769</c:v>
                </c:pt>
                <c:pt idx="297">
                  <c:v>-0.18822903864000295</c:v>
                </c:pt>
                <c:pt idx="298">
                  <c:v>-0.16172554254903204</c:v>
                </c:pt>
                <c:pt idx="299">
                  <c:v>-0.13496315583583751</c:v>
                </c:pt>
                <c:pt idx="300">
                  <c:v>-0.10796887495431662</c:v>
                </c:pt>
                <c:pt idx="301">
                  <c:v>-8.0769985185547455E-2</c:v>
                </c:pt>
                <c:pt idx="302">
                  <c:v>-5.3394029811858701E-2</c:v>
                </c:pt>
                <c:pt idx="303">
                  <c:v>-2.5868778981877227E-2</c:v>
                </c:pt>
                <c:pt idx="304">
                  <c:v>1.7778016972904709E-3</c:v>
                </c:pt>
                <c:pt idx="305">
                  <c:v>2.9517582803848086E-2</c:v>
                </c:pt>
                <c:pt idx="306">
                  <c:v>5.7322302944488257E-2</c:v>
                </c:pt>
                <c:pt idx="307">
                  <c:v>8.5163600759525337E-2</c:v>
                </c:pt>
                <c:pt idx="308">
                  <c:v>0.11301304705281723</c:v>
                </c:pt>
                <c:pt idx="309">
                  <c:v>0.14084217700895962</c:v>
                </c:pt>
                <c:pt idx="310">
                  <c:v>0.16862252246003706</c:v>
                </c:pt>
                <c:pt idx="311">
                  <c:v>0.19632564416450293</c:v>
                </c:pt>
                <c:pt idx="312">
                  <c:v>0.22392316406025081</c:v>
                </c:pt>
                <c:pt idx="313">
                  <c:v>0.25138679745448655</c:v>
                </c:pt>
                <c:pt idx="314">
                  <c:v>0.27868838511261984</c:v>
                </c:pt>
                <c:pt idx="315">
                  <c:v>0.30579992520886989</c:v>
                </c:pt>
                <c:pt idx="316">
                  <c:v>0.33269360510117885</c:v>
                </c:pt>
                <c:pt idx="317">
                  <c:v>0.35934183289344901</c:v>
                </c:pt>
                <c:pt idx="318">
                  <c:v>0.38571726874815404</c:v>
                </c:pt>
                <c:pt idx="319">
                  <c:v>0.41179285591288739</c:v>
                </c:pt>
                <c:pt idx="320">
                  <c:v>0.43754185142444157</c:v>
                </c:pt>
                <c:pt idx="321">
                  <c:v>0.46293785645490004</c:v>
                </c:pt>
                <c:pt idx="322">
                  <c:v>0.48795484626386809</c:v>
                </c:pt>
                <c:pt idx="323">
                  <c:v>0.51256719972232467</c:v>
                </c:pt>
                <c:pt idx="324">
                  <c:v>0.53674972837345258</c:v>
                </c:pt>
                <c:pt idx="325">
                  <c:v>0.56047770499626637</c:v>
                </c:pt>
                <c:pt idx="326">
                  <c:v>0.58372689163932101</c:v>
                </c:pt>
                <c:pt idx="327">
                  <c:v>0.60647356709100997</c:v>
                </c:pt>
                <c:pt idx="328">
                  <c:v>0.62869455375524019</c:v>
                </c:pt>
                <c:pt idx="329">
                  <c:v>0.6503672439002024</c:v>
                </c:pt>
                <c:pt idx="330">
                  <c:v>0.67146962525060339</c:v>
                </c:pt>
                <c:pt idx="331">
                  <c:v>0.69198030589249981</c:v>
                </c:pt>
                <c:pt idx="332">
                  <c:v>0.71187853846257809</c:v>
                </c:pt>
                <c:pt idx="333">
                  <c:v>0.73114424359313723</c:v>
                </c:pt>
                <c:pt idx="334">
                  <c:v>0.74975803258535123</c:v>
                </c:pt>
                <c:pt idx="335">
                  <c:v>0.76770122928509643</c:v>
                </c:pt>
                <c:pt idx="336">
                  <c:v>0.78495589113476427</c:v>
                </c:pt>
                <c:pt idx="337">
                  <c:v>0.80150482937767009</c:v>
                </c:pt>
                <c:pt idx="338">
                  <c:v>0.81733162839050877</c:v>
                </c:pt>
                <c:pt idx="339">
                  <c:v>0.83242066412211813</c:v>
                </c:pt>
                <c:pt idx="340">
                  <c:v>0.84675712161648775</c:v>
                </c:pt>
                <c:pt idx="341">
                  <c:v>0.86032701160040226</c:v>
                </c:pt>
                <c:pt idx="342">
                  <c:v>0.87311718611505285</c:v>
                </c:pt>
                <c:pt idx="343">
                  <c:v>0.88511535317535017</c:v>
                </c:pt>
                <c:pt idx="344">
                  <c:v>0.89631009043806564</c:v>
                </c:pt>
                <c:pt idx="345">
                  <c:v>0.90669085786400583</c:v>
                </c:pt>
                <c:pt idx="346">
                  <c:v>0.91624800935962902</c:v>
                </c:pt>
                <c:pt idx="347">
                  <c:v>0.92497280338331844</c:v>
                </c:pt>
                <c:pt idx="348">
                  <c:v>0.93285741250624721</c:v>
                </c:pt>
                <c:pt idx="349">
                  <c:v>0.93989493191408302</c:v>
                </c:pt>
                <c:pt idx="350">
                  <c:v>0.94607938684248261</c:v>
                </c:pt>
                <c:pt idx="351">
                  <c:v>0.95140573893538161</c:v>
                </c:pt>
                <c:pt idx="352">
                  <c:v>0.9558698915206274</c:v>
                </c:pt>
                <c:pt idx="353">
                  <c:v>0.95946869379579791</c:v>
                </c:pt>
                <c:pt idx="354">
                  <c:v>0.96219994391995511</c:v>
                </c:pt>
                <c:pt idx="355">
                  <c:v>0.96406239100789071</c:v>
                </c:pt>
                <c:pt idx="356">
                  <c:v>0.9650557360241947</c:v>
                </c:pt>
                <c:pt idx="357">
                  <c:v>0.96518063157725087</c:v>
                </c:pt>
                <c:pt idx="358">
                  <c:v>0.96443868061220195</c:v>
                </c:pt>
                <c:pt idx="359">
                  <c:v>0.96283243400609697</c:v>
                </c:pt>
                <c:pt idx="360">
                  <c:v>0.96036538706680319</c:v>
                </c:pt>
                <c:pt idx="361">
                  <c:v>0.95704197494101362</c:v>
                </c:pt>
                <c:pt idx="362">
                  <c:v>0.95286756693619878</c:v>
                </c:pt>
                <c:pt idx="363">
                  <c:v>0.9478484597639838</c:v>
                </c:pt>
                <c:pt idx="364">
                  <c:v>0.94199186971221316</c:v>
                </c:pt>
                <c:pt idx="365">
                  <c:v>0.93530592375585053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62-A94C-8C8B-956DF63433D4}"/>
            </c:ext>
          </c:extLst>
        </c:ser>
        <c:ser>
          <c:idx val="2"/>
          <c:order val="2"/>
          <c:marker>
            <c:symbol val="none"/>
          </c:marker>
          <c:cat>
            <c:numRef>
              <c:f>Comparison!$B$5:$B$370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Comparison!$E$5:$E$370</c:f>
              <c:numCache>
                <c:formatCode>0.00</c:formatCode>
                <c:ptCount val="366"/>
                <c:pt idx="0">
                  <c:v>-0.4125836175739348</c:v>
                </c:pt>
                <c:pt idx="1">
                  <c:v>-0.43756376785081263</c:v>
                </c:pt>
                <c:pt idx="2">
                  <c:v>-0.46119175915023458</c:v>
                </c:pt>
                <c:pt idx="3">
                  <c:v>-0.48337525654989921</c:v>
                </c:pt>
                <c:pt idx="4">
                  <c:v>-0.50402715140313248</c:v>
                </c:pt>
                <c:pt idx="5">
                  <c:v>-0.52306589785198554</c:v>
                </c:pt>
                <c:pt idx="6">
                  <c:v>-0.5404158264500758</c:v>
                </c:pt>
                <c:pt idx="7">
                  <c:v>-0.55600743362792837</c:v>
                </c:pt>
                <c:pt idx="8">
                  <c:v>-0.56977764583965218</c:v>
                </c:pt>
                <c:pt idx="9">
                  <c:v>-0.5816700573411957</c:v>
                </c:pt>
                <c:pt idx="10">
                  <c:v>-0.59163514066575029</c:v>
                </c:pt>
                <c:pt idx="11">
                  <c:v>-0.59963042898183527</c:v>
                </c:pt>
                <c:pt idx="12">
                  <c:v>-0.60562066964186023</c:v>
                </c:pt>
                <c:pt idx="13">
                  <c:v>-0.60957794835519508</c:v>
                </c:pt>
                <c:pt idx="14">
                  <c:v>-0.61148178354711114</c:v>
                </c:pt>
                <c:pt idx="15">
                  <c:v>-0.61131919059490869</c:v>
                </c:pt>
                <c:pt idx="16">
                  <c:v>-0.60908471576265022</c:v>
                </c:pt>
                <c:pt idx="17">
                  <c:v>-0.60478043978740459</c:v>
                </c:pt>
                <c:pt idx="18">
                  <c:v>-0.59841595120042612</c:v>
                </c:pt>
                <c:pt idx="19">
                  <c:v>-0.59000828959712415</c:v>
                </c:pt>
                <c:pt idx="20">
                  <c:v>-0.57958185919848049</c:v>
                </c:pt>
                <c:pt idx="21">
                  <c:v>-0.56716831317368133</c:v>
                </c:pt>
                <c:pt idx="22">
                  <c:v>-0.55280640931822767</c:v>
                </c:pt>
                <c:pt idx="23">
                  <c:v>-0.53654183780360398</c:v>
                </c:pt>
                <c:pt idx="24">
                  <c:v>-0.51842702183236078</c:v>
                </c:pt>
                <c:pt idx="25">
                  <c:v>-0.49852089214691198</c:v>
                </c:pt>
                <c:pt idx="26">
                  <c:v>-0.47688863644936497</c:v>
                </c:pt>
                <c:pt idx="27">
                  <c:v>-0.45360142489462341</c:v>
                </c:pt>
                <c:pt idx="28">
                  <c:v>-0.42873611291746627</c:v>
                </c:pt>
                <c:pt idx="29">
                  <c:v>-0.40237492274779996</c:v>
                </c:pt>
                <c:pt idx="30">
                  <c:v>-0.37460510505453293</c:v>
                </c:pt>
                <c:pt idx="31">
                  <c:v>-0.34551858223888132</c:v>
                </c:pt>
                <c:pt idx="32">
                  <c:v>-0.31521157497057395</c:v>
                </c:pt>
                <c:pt idx="33">
                  <c:v>-0.28378421362614681</c:v>
                </c:pt>
                <c:pt idx="34">
                  <c:v>-0.2513401363464407</c:v>
                </c:pt>
                <c:pt idx="35">
                  <c:v>-0.21798607548053894</c:v>
                </c:pt>
                <c:pt idx="36">
                  <c:v>-0.18383143422520831</c:v>
                </c:pt>
                <c:pt idx="37">
                  <c:v>-0.14898785530300884</c:v>
                </c:pt>
                <c:pt idx="38">
                  <c:v>-0.11356878354722433</c:v>
                </c:pt>
                <c:pt idx="39">
                  <c:v>-7.7689024279170127E-2</c:v>
                </c:pt>
                <c:pt idx="40">
                  <c:v>-4.1464299371375191E-2</c:v>
                </c:pt>
                <c:pt idx="41">
                  <c:v>-5.0108028906841184E-3</c:v>
                </c:pt>
                <c:pt idx="42">
                  <c:v>3.155524179391378E-2</c:v>
                </c:pt>
                <c:pt idx="43">
                  <c:v>6.8118021570226617E-2</c:v>
                </c:pt>
                <c:pt idx="44">
                  <c:v>0.10456256796587127</c:v>
                </c:pt>
                <c:pt idx="45">
                  <c:v>0.14077518454564775</c:v>
                </c:pt>
                <c:pt idx="46">
                  <c:v>0.17664386555542322</c:v>
                </c:pt>
                <c:pt idx="47">
                  <c:v>0.21205870409335681</c:v>
                </c:pt>
                <c:pt idx="48">
                  <c:v>0.24691228814649513</c:v>
                </c:pt>
                <c:pt idx="49">
                  <c:v>0.28110008289422339</c:v>
                </c:pt>
                <c:pt idx="50">
                  <c:v>0.31452079775120012</c:v>
                </c:pt>
                <c:pt idx="51">
                  <c:v>0.34707673669956129</c:v>
                </c:pt>
                <c:pt idx="52">
                  <c:v>0.37867413054382304</c:v>
                </c:pt>
                <c:pt idx="53">
                  <c:v>0.40922344981109227</c:v>
                </c:pt>
                <c:pt idx="54">
                  <c:v>0.43863969711403605</c:v>
                </c:pt>
                <c:pt idx="55">
                  <c:v>0.46684267789319911</c:v>
                </c:pt>
                <c:pt idx="56">
                  <c:v>0.49375724855961067</c:v>
                </c:pt>
                <c:pt idx="57">
                  <c:v>0.51931354116586803</c:v>
                </c:pt>
                <c:pt idx="58">
                  <c:v>0.54344716384568947</c:v>
                </c:pt>
                <c:pt idx="59">
                  <c:v>0.56609937637525398</c:v>
                </c:pt>
                <c:pt idx="60">
                  <c:v>0.58721724032668199</c:v>
                </c:pt>
                <c:pt idx="61">
                  <c:v>0.60675374340156196</c:v>
                </c:pt>
                <c:pt idx="62">
                  <c:v>0.62466789765215935</c:v>
                </c:pt>
                <c:pt idx="63">
                  <c:v>0.64092481141764956</c:v>
                </c:pt>
                <c:pt idx="64">
                  <c:v>0.6554957349230488</c:v>
                </c:pt>
                <c:pt idx="65">
                  <c:v>0.6683580796078612</c:v>
                </c:pt>
                <c:pt idx="66">
                  <c:v>0.67949541137036817</c:v>
                </c:pt>
                <c:pt idx="67">
                  <c:v>0.68889741803022808</c:v>
                </c:pt>
                <c:pt idx="68">
                  <c:v>0.69655985142729371</c:v>
                </c:pt>
                <c:pt idx="69">
                  <c:v>0.70248444468648508</c:v>
                </c:pt>
                <c:pt idx="70">
                  <c:v>0.70667880528815097</c:v>
                </c:pt>
                <c:pt idx="71">
                  <c:v>0.709156284688504</c:v>
                </c:pt>
                <c:pt idx="72">
                  <c:v>0.7099358253363377</c:v>
                </c:pt>
                <c:pt idx="73">
                  <c:v>0.70904178602893175</c:v>
                </c:pt>
                <c:pt idx="74">
                  <c:v>0.70650374664202609</c:v>
                </c:pt>
                <c:pt idx="75">
                  <c:v>0.70235629335495275</c:v>
                </c:pt>
                <c:pt idx="76">
                  <c:v>0.69663878557276959</c:v>
                </c:pt>
                <c:pt idx="77">
                  <c:v>0.6893951058216965</c:v>
                </c:pt>
                <c:pt idx="78">
                  <c:v>0.68067339396202353</c:v>
                </c:pt>
                <c:pt idx="79">
                  <c:v>0.67052576712396039</c:v>
                </c:pt>
                <c:pt idx="80">
                  <c:v>0.65900802682613868</c:v>
                </c:pt>
                <c:pt idx="81">
                  <c:v>0.64617935478332189</c:v>
                </c:pt>
                <c:pt idx="82">
                  <c:v>0.63210199894945251</c:v>
                </c:pt>
                <c:pt idx="83">
                  <c:v>0.61684095137416062</c:v>
                </c:pt>
                <c:pt idx="84">
                  <c:v>0.60046361947498372</c:v>
                </c:pt>
                <c:pt idx="85">
                  <c:v>0.58303949234400232</c:v>
                </c:pt>
                <c:pt idx="86">
                  <c:v>0.56463980371638911</c:v>
                </c:pt>
                <c:pt idx="87">
                  <c:v>0.54533719322893859</c:v>
                </c:pt>
                <c:pt idx="88">
                  <c:v>0.52520536758984715</c:v>
                </c:pt>
                <c:pt idx="89">
                  <c:v>0.50431876326616809</c:v>
                </c:pt>
                <c:pt idx="90">
                  <c:v>0.48275221227318132</c:v>
                </c:pt>
                <c:pt idx="91">
                  <c:v>0.46058061261991146</c:v>
                </c:pt>
                <c:pt idx="92">
                  <c:v>0.43787860492819863</c:v>
                </c:pt>
                <c:pt idx="93">
                  <c:v>0.41472025669832746</c:v>
                </c:pt>
                <c:pt idx="94">
                  <c:v>0.39117875564332305</c:v>
                </c:pt>
                <c:pt idx="95">
                  <c:v>0.36732611345650668</c:v>
                </c:pt>
                <c:pt idx="96">
                  <c:v>0.34323288131287066</c:v>
                </c:pt>
                <c:pt idx="97">
                  <c:v>0.31896787833543061</c:v>
                </c:pt>
                <c:pt idx="98">
                  <c:v>0.29459793418222513</c:v>
                </c:pt>
                <c:pt idx="99">
                  <c:v>0.27018764682917085</c:v>
                </c:pt>
                <c:pt idx="100">
                  <c:v>0.24579915653911799</c:v>
                </c:pt>
                <c:pt idx="101">
                  <c:v>0.22149193691750313</c:v>
                </c:pt>
                <c:pt idx="102">
                  <c:v>0.19732260386223976</c:v>
                </c:pt>
                <c:pt idx="103">
                  <c:v>0.17334474311828663</c:v>
                </c:pt>
                <c:pt idx="104">
                  <c:v>0.14960875704806903</c:v>
                </c:pt>
                <c:pt idx="105">
                  <c:v>0.12616173112683632</c:v>
                </c:pt>
                <c:pt idx="106">
                  <c:v>0.10304732056809829</c:v>
                </c:pt>
                <c:pt idx="107">
                  <c:v>8.0305657379264872E-2</c:v>
                </c:pt>
                <c:pt idx="108">
                  <c:v>5.7973278041349441E-2</c:v>
                </c:pt>
                <c:pt idx="109">
                  <c:v>3.6083071900304131E-2</c:v>
                </c:pt>
                <c:pt idx="110">
                  <c:v>1.4664250251249289E-2</c:v>
                </c:pt>
                <c:pt idx="111">
                  <c:v>-6.2576640082470103E-3</c:v>
                </c:pt>
                <c:pt idx="112">
                  <c:v>-2.6660826384457437E-2</c:v>
                </c:pt>
                <c:pt idx="113">
                  <c:v>-4.6527040783861162E-2</c:v>
                </c:pt>
                <c:pt idx="114">
                  <c:v>-6.5841709930639647E-2</c:v>
                </c:pt>
                <c:pt idx="115">
                  <c:v>-8.4593766733727094E-2</c:v>
                </c:pt>
                <c:pt idx="116">
                  <c:v>-0.10277558722602054</c:v>
                </c:pt>
                <c:pt idx="117">
                  <c:v>-0.12038288578905565</c:v>
                </c:pt>
                <c:pt idx="118">
                  <c:v>-0.13741459346283902</c:v>
                </c:pt>
                <c:pt idx="119">
                  <c:v>-0.15387272022246057</c:v>
                </c:pt>
                <c:pt idx="120">
                  <c:v>-0.16976220218028537</c:v>
                </c:pt>
                <c:pt idx="121">
                  <c:v>-0.18509073474420301</c:v>
                </c:pt>
                <c:pt idx="122">
                  <c:v>-0.19986859282851688</c:v>
                </c:pt>
                <c:pt idx="123">
                  <c:v>-0.2141084392744923</c:v>
                </c:pt>
                <c:pt idx="124">
                  <c:v>-0.22782512269129862</c:v>
                </c:pt>
                <c:pt idx="125">
                  <c:v>-0.2410354659759717</c:v>
                </c:pt>
                <c:pt idx="126">
                  <c:v>-0.2537580468117171</c:v>
                </c:pt>
                <c:pt idx="127">
                  <c:v>-0.2660129714778674</c:v>
                </c:pt>
                <c:pt idx="128">
                  <c:v>-0.27782164333208614</c:v>
                </c:pt>
                <c:pt idx="129">
                  <c:v>-0.28920652734503749</c:v>
                </c:pt>
                <c:pt idx="130">
                  <c:v>-0.30019091208057747</c:v>
                </c:pt>
                <c:pt idx="131">
                  <c:v>-0.3107986705200374</c:v>
                </c:pt>
                <c:pt idx="132">
                  <c:v>-0.32105402112713666</c:v>
                </c:pt>
                <c:pt idx="133">
                  <c:v>-0.33098129054141356</c:v>
                </c:pt>
                <c:pt idx="134">
                  <c:v>-0.3406046792715216</c:v>
                </c:pt>
                <c:pt idx="135">
                  <c:v>-0.34994803173664524</c:v>
                </c:pt>
                <c:pt idx="136">
                  <c:v>-0.35903461197421827</c:v>
                </c:pt>
                <c:pt idx="137">
                  <c:v>-0.36788688629499644</c:v>
                </c:pt>
                <c:pt idx="138">
                  <c:v>-0.37652631412318138</c:v>
                </c:pt>
                <c:pt idx="139">
                  <c:v>-0.38497314820948914</c:v>
                </c:pt>
                <c:pt idx="140">
                  <c:v>-0.39324624534899977</c:v>
                </c:pt>
                <c:pt idx="141">
                  <c:v>-0.40136288867432723</c:v>
                </c:pt>
                <c:pt idx="142">
                  <c:v>-0.40933862252725062</c:v>
                </c:pt>
                <c:pt idx="143">
                  <c:v>-0.41718710083988775</c:v>
                </c:pt>
                <c:pt idx="144">
                  <c:v>-0.42491994987970827</c:v>
                </c:pt>
                <c:pt idx="145">
                  <c:v>-0.43254664613133809</c:v>
                </c:pt>
                <c:pt idx="146">
                  <c:v>-0.44007441000305958</c:v>
                </c:pt>
                <c:pt idx="147">
                  <c:v>-0.44750811595737439</c:v>
                </c:pt>
                <c:pt idx="148">
                  <c:v>-0.4548502195732409</c:v>
                </c:pt>
                <c:pt idx="149">
                  <c:v>-0.46210070195381903</c:v>
                </c:pt>
                <c:pt idx="150">
                  <c:v>-0.46925703179701461</c:v>
                </c:pt>
                <c:pt idx="151">
                  <c:v>-0.47631414534850691</c:v>
                </c:pt>
                <c:pt idx="152">
                  <c:v>-0.4832644443582832</c:v>
                </c:pt>
                <c:pt idx="153">
                  <c:v>-0.49009781206200631</c:v>
                </c:pt>
                <c:pt idx="154">
                  <c:v>-0.49680164710938857</c:v>
                </c:pt>
                <c:pt idx="155">
                  <c:v>-0.50336091526258508</c:v>
                </c:pt>
                <c:pt idx="156">
                  <c:v>-0.50975821858955039</c:v>
                </c:pt>
                <c:pt idx="157">
                  <c:v>-0.51597388178093517</c:v>
                </c:pt>
                <c:pt idx="158">
                  <c:v>-0.52198605512420659</c:v>
                </c:pt>
                <c:pt idx="159">
                  <c:v>-0.5277708335763942</c:v>
                </c:pt>
                <c:pt idx="160">
                  <c:v>-0.53330239128798473</c:v>
                </c:pt>
                <c:pt idx="161">
                  <c:v>-0.53855313084385603</c:v>
                </c:pt>
                <c:pt idx="162">
                  <c:v>-0.54349384640548482</c:v>
                </c:pt>
                <c:pt idx="163">
                  <c:v>-0.54809389986041701</c:v>
                </c:pt>
                <c:pt idx="164">
                  <c:v>-0.55232140901151394</c:v>
                </c:pt>
                <c:pt idx="165">
                  <c:v>-0.55614344677043648</c:v>
                </c:pt>
                <c:pt idx="166">
                  <c:v>-0.55952625025641067</c:v>
                </c:pt>
                <c:pt idx="167">
                  <c:v>-0.562435438644038</c:v>
                </c:pt>
                <c:pt idx="168">
                  <c:v>-0.56483623855249154</c:v>
                </c:pt>
                <c:pt idx="169">
                  <c:v>-0.56669371572323601</c:v>
                </c:pt>
                <c:pt idx="170">
                  <c:v>-0.56797301169448033</c:v>
                </c:pt>
                <c:pt idx="171">
                  <c:v>-0.56863958414870286</c:v>
                </c:pt>
                <c:pt idx="172">
                  <c:v>-0.56865944958393877</c:v>
                </c:pt>
                <c:pt idx="173">
                  <c:v>-0.56799942694174477</c:v>
                </c:pt>
                <c:pt idx="174">
                  <c:v>-0.56662738081309927</c:v>
                </c:pt>
                <c:pt idx="175">
                  <c:v>-0.5645124628394429</c:v>
                </c:pt>
                <c:pt idx="176">
                  <c:v>-0.56162534992951363</c:v>
                </c:pt>
                <c:pt idx="177">
                  <c:v>-0.55793847792242435</c:v>
                </c:pt>
                <c:pt idx="178">
                  <c:v>-0.55342626934519279</c:v>
                </c:pt>
                <c:pt idx="179">
                  <c:v>-0.54806535393711808</c:v>
                </c:pt>
                <c:pt idx="180">
                  <c:v>-0.54183478064495816</c:v>
                </c:pt>
                <c:pt idx="181">
                  <c:v>-0.53471621983108175</c:v>
                </c:pt>
                <c:pt idx="182">
                  <c:v>-0.52669415448148094</c:v>
                </c:pt>
                <c:pt idx="183">
                  <c:v>-0.51775605925173851</c:v>
                </c:pt>
                <c:pt idx="184">
                  <c:v>-0.50789256624669177</c:v>
                </c:pt>
                <c:pt idx="185">
                  <c:v>-0.49709761649258599</c:v>
                </c:pt>
                <c:pt idx="186">
                  <c:v>-0.48536859612948291</c:v>
                </c:pt>
                <c:pt idx="187">
                  <c:v>-0.47270645642596332</c:v>
                </c:pt>
                <c:pt idx="188">
                  <c:v>-0.45911581679690805</c:v>
                </c:pt>
                <c:pt idx="189">
                  <c:v>-0.44460505008906104</c:v>
                </c:pt>
                <c:pt idx="190">
                  <c:v>-0.42918634948658241</c:v>
                </c:pt>
                <c:pt idx="191">
                  <c:v>-0.41287577647993956</c:v>
                </c:pt>
                <c:pt idx="192">
                  <c:v>-0.39569328943653215</c:v>
                </c:pt>
                <c:pt idx="193">
                  <c:v>-0.37766275240827163</c:v>
                </c:pt>
                <c:pt idx="194">
                  <c:v>-0.35881192391151373</c:v>
                </c:pt>
                <c:pt idx="195">
                  <c:v>-0.33917242551541982</c:v>
                </c:pt>
                <c:pt idx="196">
                  <c:v>-0.3187796901784905</c:v>
                </c:pt>
                <c:pt idx="197">
                  <c:v>-0.29767289037576283</c:v>
                </c:pt>
                <c:pt idx="198">
                  <c:v>-0.27589484616315563</c:v>
                </c:pt>
                <c:pt idx="199">
                  <c:v>-0.2534919134293494</c:v>
                </c:pt>
                <c:pt idx="200">
                  <c:v>-0.23051385268776059</c:v>
                </c:pt>
                <c:pt idx="201">
                  <c:v>-0.20701367886323041</c:v>
                </c:pt>
                <c:pt idx="202">
                  <c:v>-0.18304749262752651</c:v>
                </c:pt>
                <c:pt idx="203">
                  <c:v>-0.15867429393507404</c:v>
                </c:pt>
                <c:pt idx="204">
                  <c:v>-0.13395577850549589</c:v>
                </c:pt>
                <c:pt idx="205">
                  <c:v>-0.10895611809047079</c:v>
                </c:pt>
                <c:pt idx="206">
                  <c:v>-8.3741725450327209E-2</c:v>
                </c:pt>
                <c:pt idx="207">
                  <c:v>-5.8381005049560564E-2</c:v>
                </c:pt>
                <c:pt idx="208">
                  <c:v>-3.2944090559083428E-2</c:v>
                </c:pt>
                <c:pt idx="209">
                  <c:v>-7.502570327244662E-3</c:v>
                </c:pt>
                <c:pt idx="210">
                  <c:v>1.7870797949784745E-2</c:v>
                </c:pt>
                <c:pt idx="211">
                  <c:v>4.3102382064962086E-2</c:v>
                </c:pt>
                <c:pt idx="212">
                  <c:v>6.8117978294213621E-2</c:v>
                </c:pt>
                <c:pt idx="213">
                  <c:v>9.284312114661919E-2</c:v>
                </c:pt>
                <c:pt idx="214">
                  <c:v>0.11720339842650063</c:v>
                </c:pt>
                <c:pt idx="215">
                  <c:v>0.14112477012586488</c:v>
                </c:pt>
                <c:pt idx="216">
                  <c:v>0.16453388963611815</c:v>
                </c:pt>
                <c:pt idx="217">
                  <c:v>0.18735842574519257</c:v>
                </c:pt>
                <c:pt idx="218">
                  <c:v>0.20952738387109182</c:v>
                </c:pt>
                <c:pt idx="219">
                  <c:v>0.23097142497535916</c:v>
                </c:pt>
                <c:pt idx="220">
                  <c:v>0.25162318059956323</c:v>
                </c:pt>
                <c:pt idx="221">
                  <c:v>0.27141756247566118</c:v>
                </c:pt>
                <c:pt idx="222">
                  <c:v>0.2902920651762031</c:v>
                </c:pt>
                <c:pt idx="223">
                  <c:v>0.30818706029272747</c:v>
                </c:pt>
                <c:pt idx="224">
                  <c:v>0.32504608066116436</c:v>
                </c:pt>
                <c:pt idx="225">
                  <c:v>0.340816093190349</c:v>
                </c:pt>
                <c:pt idx="226">
                  <c:v>0.35544775889436586</c:v>
                </c:pt>
                <c:pt idx="227">
                  <c:v>0.36889567878151741</c:v>
                </c:pt>
                <c:pt idx="228">
                  <c:v>0.38111862431068477</c:v>
                </c:pt>
                <c:pt idx="229">
                  <c:v>0.39207975119134719</c:v>
                </c:pt>
                <c:pt idx="230">
                  <c:v>0.40174679537465519</c:v>
                </c:pt>
                <c:pt idx="231">
                  <c:v>0.4100922501602029</c:v>
                </c:pt>
                <c:pt idx="232">
                  <c:v>0.41709352342587414</c:v>
                </c:pt>
                <c:pt idx="233">
                  <c:v>0.42273307407651206</c:v>
                </c:pt>
                <c:pt idx="234">
                  <c:v>0.42699852689964635</c:v>
                </c:pt>
                <c:pt idx="235">
                  <c:v>0.42988276511394075</c:v>
                </c:pt>
                <c:pt idx="236">
                  <c:v>0.43138399999743093</c:v>
                </c:pt>
                <c:pt idx="237">
                  <c:v>0.43150581708666724</c:v>
                </c:pt>
                <c:pt idx="238">
                  <c:v>0.43025719854639766</c:v>
                </c:pt>
                <c:pt idx="239">
                  <c:v>0.42765252141863064</c:v>
                </c:pt>
                <c:pt idx="240">
                  <c:v>0.42371153157287011</c:v>
                </c:pt>
                <c:pt idx="241">
                  <c:v>0.41845929329208287</c:v>
                </c:pt>
                <c:pt idx="242">
                  <c:v>0.41192611454422279</c:v>
                </c:pt>
                <c:pt idx="243">
                  <c:v>0.40414744810280201</c:v>
                </c:pt>
                <c:pt idx="244">
                  <c:v>0.39516376879620357</c:v>
                </c:pt>
                <c:pt idx="245">
                  <c:v>0.38502042727751074</c:v>
                </c:pt>
                <c:pt idx="246">
                  <c:v>0.37376748082093059</c:v>
                </c:pt>
                <c:pt idx="247">
                  <c:v>0.36145950176039443</c:v>
                </c:pt>
                <c:pt idx="248">
                  <c:v>0.3481553642952282</c:v>
                </c:pt>
                <c:pt idx="249">
                  <c:v>0.33391801049295911</c:v>
                </c:pt>
                <c:pt idx="250">
                  <c:v>0.31881419642184849</c:v>
                </c:pt>
                <c:pt idx="251">
                  <c:v>0.30291421944357877</c:v>
                </c:pt>
                <c:pt idx="252">
                  <c:v>0.28629162779146133</c:v>
                </c:pt>
                <c:pt idx="253">
                  <c:v>0.26902291364725706</c:v>
                </c:pt>
                <c:pt idx="254">
                  <c:v>0.25118719101548459</c:v>
                </c:pt>
                <c:pt idx="255">
                  <c:v>0.23286585977045604</c:v>
                </c:pt>
                <c:pt idx="256">
                  <c:v>0.21414225732506065</c:v>
                </c:pt>
                <c:pt idx="257">
                  <c:v>0.19510129943485754</c:v>
                </c:pt>
                <c:pt idx="258">
                  <c:v>0.17582911171100513</c:v>
                </c:pt>
                <c:pt idx="259">
                  <c:v>0.15641265346693167</c:v>
                </c:pt>
                <c:pt idx="260">
                  <c:v>0.13693933556826288</c:v>
                </c:pt>
                <c:pt idx="261">
                  <c:v>0.11749663399318333</c:v>
                </c:pt>
                <c:pt idx="262">
                  <c:v>9.8171700838695308E-2</c:v>
                </c:pt>
                <c:pt idx="263">
                  <c:v>7.905097453078902E-2</c:v>
                </c:pt>
                <c:pt idx="264">
                  <c:v>6.0219791008385926E-2</c:v>
                </c:pt>
                <c:pt idx="265">
                  <c:v>4.1761997657669525E-2</c:v>
                </c:pt>
                <c:pt idx="266">
                  <c:v>2.3759571768708021E-2</c:v>
                </c:pt>
                <c:pt idx="267">
                  <c:v>6.2922452763451986E-3</c:v>
                </c:pt>
                <c:pt idx="268">
                  <c:v>-1.0562862473411982E-2</c:v>
                </c:pt>
                <c:pt idx="269">
                  <c:v>-2.6731602216704786E-2</c:v>
                </c:pt>
                <c:pt idx="270">
                  <c:v>-4.2143140847201721E-2</c:v>
                </c:pt>
                <c:pt idx="271">
                  <c:v>-5.6730294437871365E-2</c:v>
                </c:pt>
                <c:pt idx="272">
                  <c:v>-7.0429846626501202E-2</c:v>
                </c:pt>
                <c:pt idx="273">
                  <c:v>-8.3182850839655487E-2</c:v>
                </c:pt>
                <c:pt idx="274">
                  <c:v>-9.4934914897468303E-2</c:v>
                </c:pt>
                <c:pt idx="275">
                  <c:v>-0.10563646661315396</c:v>
                </c:pt>
                <c:pt idx="276">
                  <c:v>-0.11524299908248814</c:v>
                </c:pt>
                <c:pt idx="277">
                  <c:v>-0.12371529444348361</c:v>
                </c:pt>
                <c:pt idx="278">
                  <c:v>-0.13101962497947639</c:v>
                </c:pt>
                <c:pt idx="279">
                  <c:v>-0.13712793053567296</c:v>
                </c:pt>
                <c:pt idx="280">
                  <c:v>-0.14201797132288263</c:v>
                </c:pt>
                <c:pt idx="281">
                  <c:v>-0.14567345528861431</c:v>
                </c:pt>
                <c:pt idx="282">
                  <c:v>-0.14808413934832387</c:v>
                </c:pt>
                <c:pt idx="283">
                  <c:v>-0.14924590388391046</c:v>
                </c:pt>
                <c:pt idx="284">
                  <c:v>-0.14916080003584753</c:v>
                </c:pt>
                <c:pt idx="285">
                  <c:v>-0.14783706943575758</c:v>
                </c:pt>
                <c:pt idx="286">
                  <c:v>-0.1452891361498736</c:v>
                </c:pt>
                <c:pt idx="287">
                  <c:v>-0.14153757072789475</c:v>
                </c:pt>
                <c:pt idx="288">
                  <c:v>-0.13660902637809613</c:v>
                </c:pt>
                <c:pt idx="289">
                  <c:v>-0.130536147414686</c:v>
                </c:pt>
                <c:pt idx="290">
                  <c:v>-0.12335745024995148</c:v>
                </c:pt>
                <c:pt idx="291">
                  <c:v>-0.11511717732794224</c:v>
                </c:pt>
                <c:pt idx="292">
                  <c:v>-0.1058651245207578</c:v>
                </c:pt>
                <c:pt idx="293">
                  <c:v>-9.5656442629698191E-2</c:v>
                </c:pt>
                <c:pt idx="294">
                  <c:v>-8.4551413752935289E-2</c:v>
                </c:pt>
                <c:pt idx="295">
                  <c:v>-7.2615203397463191E-2</c:v>
                </c:pt>
                <c:pt idx="296">
                  <c:v>-5.9917589325767295E-2</c:v>
                </c:pt>
                <c:pt idx="297">
                  <c:v>-4.6532668235865771E-2</c:v>
                </c:pt>
                <c:pt idx="298">
                  <c:v>-3.2538541477569183E-2</c:v>
                </c:pt>
                <c:pt idx="299">
                  <c:v>-1.8016981106175223E-2</c:v>
                </c:pt>
                <c:pt idx="300">
                  <c:v>-3.0530776684081218E-3</c:v>
                </c:pt>
                <c:pt idx="301">
                  <c:v>1.2265128797828595E-2</c:v>
                </c:pt>
                <c:pt idx="302">
                  <c:v>2.7847032987093456E-2</c:v>
                </c:pt>
                <c:pt idx="303">
                  <c:v>4.3599862137160272E-2</c:v>
                </c:pt>
                <c:pt idx="304">
                  <c:v>5.9429085723191832E-2</c:v>
                </c:pt>
                <c:pt idx="305">
                  <c:v>7.5238835273012228E-2</c:v>
                </c:pt>
                <c:pt idx="306">
                  <c:v>9.093233248879784E-2</c:v>
                </c:pt>
                <c:pt idx="307">
                  <c:v>0.10641232381750143</c:v>
                </c:pt>
                <c:pt idx="308">
                  <c:v>0.12158151957678243</c:v>
                </c:pt>
                <c:pt idx="309">
                  <c:v>0.13634303571605244</c:v>
                </c:pt>
                <c:pt idx="310">
                  <c:v>0.15060083627432164</c:v>
                </c:pt>
                <c:pt idx="311">
                  <c:v>0.16426017458622866</c:v>
                </c:pt>
                <c:pt idx="312">
                  <c:v>0.17722803128711462</c:v>
                </c:pt>
                <c:pt idx="313">
                  <c:v>0.18941354717522962</c:v>
                </c:pt>
                <c:pt idx="314">
                  <c:v>0.20072844900607123</c:v>
                </c:pt>
                <c:pt idx="315">
                  <c:v>0.21108746631833064</c:v>
                </c:pt>
                <c:pt idx="316">
                  <c:v>0.22040873742524347</c:v>
                </c:pt>
                <c:pt idx="317">
                  <c:v>0.22861420274651145</c:v>
                </c:pt>
                <c:pt idx="318">
                  <c:v>0.23562998370687538</c:v>
                </c:pt>
                <c:pt idx="319">
                  <c:v>0.24138674548543371</c:v>
                </c:pt>
                <c:pt idx="320">
                  <c:v>0.24582004196595797</c:v>
                </c:pt>
                <c:pt idx="321">
                  <c:v>0.24887064131231007</c:v>
                </c:pt>
                <c:pt idx="322">
                  <c:v>0.25048483067375393</c:v>
                </c:pt>
                <c:pt idx="323">
                  <c:v>0.25061469861253194</c:v>
                </c:pt>
                <c:pt idx="324">
                  <c:v>0.2492183939405912</c:v>
                </c:pt>
                <c:pt idx="325">
                  <c:v>0.24626035975187399</c:v>
                </c:pt>
                <c:pt idx="326">
                  <c:v>0.24171154154307928</c:v>
                </c:pt>
                <c:pt idx="327">
                  <c:v>0.23554956842592034</c:v>
                </c:pt>
                <c:pt idx="328">
                  <c:v>0.22775890654995479</c:v>
                </c:pt>
                <c:pt idx="329">
                  <c:v>0.21833098397460127</c:v>
                </c:pt>
                <c:pt idx="330">
                  <c:v>0.2072642863516343</c:v>
                </c:pt>
                <c:pt idx="331">
                  <c:v>0.19456442290661613</c:v>
                </c:pt>
                <c:pt idx="332">
                  <c:v>0.18024416233549267</c:v>
                </c:pt>
                <c:pt idx="333">
                  <c:v>0.16432343836374308</c:v>
                </c:pt>
                <c:pt idx="334">
                  <c:v>0.14682932484762823</c:v>
                </c:pt>
                <c:pt idx="335">
                  <c:v>0.12779598042835083</c:v>
                </c:pt>
                <c:pt idx="336">
                  <c:v>0.10726456288513653</c:v>
                </c:pt>
                <c:pt idx="337">
                  <c:v>8.5283113462484295E-2</c:v>
                </c:pt>
                <c:pt idx="338">
                  <c:v>6.1906411581260201E-2</c:v>
                </c:pt>
                <c:pt idx="339">
                  <c:v>3.7195800469888241E-2</c:v>
                </c:pt>
                <c:pt idx="340">
                  <c:v>1.12189843818431E-2</c:v>
                </c:pt>
                <c:pt idx="341">
                  <c:v>-1.5950201812131581E-2</c:v>
                </c:pt>
                <c:pt idx="342">
                  <c:v>-4.423204974507744E-2</c:v>
                </c:pt>
                <c:pt idx="343">
                  <c:v>-7.3541260361709604E-2</c:v>
                </c:pt>
                <c:pt idx="344">
                  <c:v>-0.10378725127077715</c:v>
                </c:pt>
                <c:pt idx="345">
                  <c:v>-0.13487448739454688</c:v>
                </c:pt>
                <c:pt idx="346">
                  <c:v>-0.1667028335634555</c:v>
                </c:pt>
                <c:pt idx="347">
                  <c:v>-0.19916792760863267</c:v>
                </c:pt>
                <c:pt idx="348">
                  <c:v>-0.2321615724144932</c:v>
                </c:pt>
                <c:pt idx="349">
                  <c:v>-0.2655721453096298</c:v>
                </c:pt>
                <c:pt idx="350">
                  <c:v>-0.29928502309882798</c:v>
                </c:pt>
                <c:pt idx="351">
                  <c:v>-0.33318302096873342</c:v>
                </c:pt>
                <c:pt idx="352">
                  <c:v>-0.3671468434401377</c:v>
                </c:pt>
                <c:pt idx="353">
                  <c:v>-0.40105554548491229</c:v>
                </c:pt>
                <c:pt idx="354">
                  <c:v>-0.43478700188240182</c:v>
                </c:pt>
                <c:pt idx="355">
                  <c:v>-0.46821838285252237</c:v>
                </c:pt>
                <c:pt idx="356">
                  <c:v>-0.50122663397490164</c:v>
                </c:pt>
                <c:pt idx="357">
                  <c:v>-0.53368895838624486</c:v>
                </c:pt>
                <c:pt idx="358">
                  <c:v>-0.56548329923434792</c:v>
                </c:pt>
                <c:pt idx="359">
                  <c:v>-0.5964888203701938</c:v>
                </c:pt>
                <c:pt idx="360">
                  <c:v>-0.62658638326276117</c:v>
                </c:pt>
                <c:pt idx="361">
                  <c:v>-0.65565901814127192</c:v>
                </c:pt>
                <c:pt idx="362">
                  <c:v>-0.68359238739185102</c:v>
                </c:pt>
                <c:pt idx="363">
                  <c:v>-0.71027523927148106</c:v>
                </c:pt>
                <c:pt idx="364">
                  <c:v>-0.73559985004269146</c:v>
                </c:pt>
                <c:pt idx="365">
                  <c:v>-0.75946245268431101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62-A94C-8C8B-956DF634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5968"/>
        <c:axId val="122197504"/>
      </c:lineChart>
      <c:dateAx>
        <c:axId val="122195968"/>
        <c:scaling>
          <c:orientation val="minMax"/>
        </c:scaling>
        <c:delete val="0"/>
        <c:axPos val="b"/>
        <c:numFmt formatCode="m/d/yy" sourceLinked="0"/>
        <c:majorTickMark val="in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en-CH"/>
          </a:p>
        </c:txPr>
        <c:crossAx val="122197504"/>
        <c:crosses val="autoZero"/>
        <c:auto val="0"/>
        <c:lblOffset val="100"/>
        <c:baseTimeUnit val="days"/>
        <c:majorUnit val="30"/>
        <c:majorTimeUnit val="days"/>
      </c:dateAx>
      <c:valAx>
        <c:axId val="122197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219596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Equation of Time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'Equation of Time (1)'!$B$14:$B$379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'Equation of Time (1)'!$D$14:$D$379</c:f>
              <c:numCache>
                <c:formatCode>0.00</c:formatCode>
                <c:ptCount val="366"/>
                <c:pt idx="0">
                  <c:v>-3.39</c:v>
                </c:pt>
                <c:pt idx="1">
                  <c:v>-3.8319686096168271</c:v>
                </c:pt>
                <c:pt idx="2">
                  <c:v>-4.2693048532451172</c:v>
                </c:pt>
                <c:pt idx="3">
                  <c:v>-4.7016058380121866</c:v>
                </c:pt>
                <c:pt idx="4">
                  <c:v>-5.1284746071167095</c:v>
                </c:pt>
                <c:pt idx="5">
                  <c:v>-5.5495205745475307</c:v>
                </c:pt>
                <c:pt idx="6">
                  <c:v>-5.9643599523025479</c:v>
                </c:pt>
                <c:pt idx="7">
                  <c:v>-6.3726161696138766</c:v>
                </c:pt>
                <c:pt idx="8">
                  <c:v>-6.7739202836949133</c:v>
                </c:pt>
                <c:pt idx="9">
                  <c:v>-7.1679113815348998</c:v>
                </c:pt>
                <c:pt idx="10">
                  <c:v>-7.5542369722771152</c:v>
                </c:pt>
                <c:pt idx="11">
                  <c:v>-7.9325533697279704</c:v>
                </c:pt>
                <c:pt idx="12">
                  <c:v>-8.3025260645557832</c:v>
                </c:pt>
                <c:pt idx="13">
                  <c:v>-8.6638300857502806</c:v>
                </c:pt>
                <c:pt idx="14">
                  <c:v>-9.0161503509263845</c:v>
                </c:pt>
                <c:pt idx="15">
                  <c:v>-9.3591820050690586</c:v>
                </c:pt>
                <c:pt idx="16">
                  <c:v>-9.692630747329531</c:v>
                </c:pt>
                <c:pt idx="17">
                  <c:v>-10.016213145497275</c:v>
                </c:pt>
                <c:pt idx="18">
                  <c:v>-10.329656937786643</c:v>
                </c:pt>
                <c:pt idx="19">
                  <c:v>-10.632701321591938</c:v>
                </c:pt>
                <c:pt idx="20">
                  <c:v>-10.925097228880045</c:v>
                </c:pt>
                <c:pt idx="21">
                  <c:v>-11.206607587905424</c:v>
                </c:pt>
                <c:pt idx="22">
                  <c:v>-11.477007570948402</c:v>
                </c:pt>
                <c:pt idx="23">
                  <c:v>-11.736084827794055</c:v>
                </c:pt>
                <c:pt idx="24">
                  <c:v>-11.983639704685803</c:v>
                </c:pt>
                <c:pt idx="25">
                  <c:v>-12.219485448504813</c:v>
                </c:pt>
                <c:pt idx="26">
                  <c:v>-12.44344839594377</c:v>
                </c:pt>
                <c:pt idx="27">
                  <c:v>-12.655368147461154</c:v>
                </c:pt>
                <c:pt idx="28">
                  <c:v>-12.855097725819991</c:v>
                </c:pt>
                <c:pt idx="29">
                  <c:v>-13.04250371903326</c:v>
                </c:pt>
                <c:pt idx="30">
                  <c:v>-13.217466407556335</c:v>
                </c:pt>
                <c:pt idx="31">
                  <c:v>-13.379879875585466</c:v>
                </c:pt>
                <c:pt idx="32">
                  <c:v>-13.52965210633981</c:v>
                </c:pt>
                <c:pt idx="33">
                  <c:v>-13.666705061223489</c:v>
                </c:pt>
                <c:pt idx="34">
                  <c:v>-13.790974742782961</c:v>
                </c:pt>
                <c:pt idx="35">
                  <c:v>-13.90241124139404</c:v>
                </c:pt>
                <c:pt idx="36">
                  <c:v>-14.000978765632059</c:v>
                </c:pt>
                <c:pt idx="37">
                  <c:v>-14.086655656297678</c:v>
                </c:pt>
                <c:pt idx="38">
                  <c:v>-14.159434384090208</c:v>
                </c:pt>
                <c:pt idx="39">
                  <c:v>-14.219321530939297</c:v>
                </c:pt>
                <c:pt idx="40">
                  <c:v>-14.300517739536817</c:v>
                </c:pt>
                <c:pt idx="41">
                  <c:v>-14.321910125235823</c:v>
                </c:pt>
                <c:pt idx="42">
                  <c:v>-14.330577426914285</c:v>
                </c:pt>
                <c:pt idx="43">
                  <c:v>-14.326595933851852</c:v>
                </c:pt>
                <c:pt idx="44">
                  <c:v>-14.310055594397568</c:v>
                </c:pt>
                <c:pt idx="45">
                  <c:v>-14.2810598848198</c:v>
                </c:pt>
                <c:pt idx="46">
                  <c:v>-14.239725662586302</c:v>
                </c:pt>
                <c:pt idx="47">
                  <c:v>-14.186183004254685</c:v>
                </c:pt>
                <c:pt idx="48">
                  <c:v>-14.120575028171489</c:v>
                </c:pt>
                <c:pt idx="49">
                  <c:v>-14.043057702195963</c:v>
                </c:pt>
                <c:pt idx="50">
                  <c:v>-13.953799636682142</c:v>
                </c:pt>
                <c:pt idx="51">
                  <c:v>-13.852981862970037</c:v>
                </c:pt>
                <c:pt idx="52">
                  <c:v>-13.740797597653781</c:v>
                </c:pt>
                <c:pt idx="53">
                  <c:v>-13.61745199291115</c:v>
                </c:pt>
                <c:pt idx="54">
                  <c:v>-13.48316187319525</c:v>
                </c:pt>
                <c:pt idx="55">
                  <c:v>-13.33815545860503</c:v>
                </c:pt>
                <c:pt idx="56">
                  <c:v>-13.182672075266931</c:v>
                </c:pt>
                <c:pt idx="57">
                  <c:v>-13.016961853075109</c:v>
                </c:pt>
                <c:pt idx="58">
                  <c:v>-12.841285411152464</c:v>
                </c:pt>
                <c:pt idx="59">
                  <c:v>-12.655913531409032</c:v>
                </c:pt>
                <c:pt idx="60">
                  <c:v>-12.461126820588198</c:v>
                </c:pt>
                <c:pt idx="61">
                  <c:v>-12.257215361204631</c:v>
                </c:pt>
                <c:pt idx="62">
                  <c:v>-12.044478351790776</c:v>
                </c:pt>
                <c:pt idx="63">
                  <c:v>-11.8232237368812</c:v>
                </c:pt>
                <c:pt idx="64">
                  <c:v>-11.593767827176066</c:v>
                </c:pt>
                <c:pt idx="65">
                  <c:v>-11.356434910336436</c:v>
                </c:pt>
                <c:pt idx="66">
                  <c:v>-11.111556852874941</c:v>
                </c:pt>
                <c:pt idx="67">
                  <c:v>-10.859472693615839</c:v>
                </c:pt>
                <c:pt idx="68">
                  <c:v>-10.60052822920812</c:v>
                </c:pt>
                <c:pt idx="69">
                  <c:v>-10.335075592184605</c:v>
                </c:pt>
                <c:pt idx="70">
                  <c:v>-10.063472822068686</c:v>
                </c:pt>
                <c:pt idx="71">
                  <c:v>-9.7860834300382535</c:v>
                </c:pt>
                <c:pt idx="72">
                  <c:v>-9.5032759576639307</c:v>
                </c:pt>
                <c:pt idx="73">
                  <c:v>-9.2154235302454524</c:v>
                </c:pt>
                <c:pt idx="74">
                  <c:v>-8.9229034052763918</c:v>
                </c:pt>
                <c:pt idx="75">
                  <c:v>-8.6260965165727939</c:v>
                </c:pt>
                <c:pt idx="76">
                  <c:v>-8.3253870146064948</c:v>
                </c:pt>
                <c:pt idx="77">
                  <c:v>-8.0211618035880186</c:v>
                </c:pt>
                <c:pt idx="78">
                  <c:v>-7.71381007584767</c:v>
                </c:pt>
                <c:pt idx="79">
                  <c:v>-7.4037228440665253</c:v>
                </c:pt>
                <c:pt idx="80">
                  <c:v>-7.0912924719113555</c:v>
                </c:pt>
                <c:pt idx="81">
                  <c:v>-6.7769122036291556</c:v>
                </c:pt>
                <c:pt idx="82">
                  <c:v>-6.4609756931582139</c:v>
                </c:pt>
                <c:pt idx="83">
                  <c:v>-6.1438765333128416</c:v>
                </c:pt>
                <c:pt idx="84">
                  <c:v>-5.8260077855987538</c:v>
                </c:pt>
                <c:pt idx="85">
                  <c:v>-5.5077615112152278</c:v>
                </c:pt>
                <c:pt idx="86">
                  <c:v>-5.1895283037984354</c:v>
                </c:pt>
                <c:pt idx="87">
                  <c:v>-4.8716968244583025</c:v>
                </c:pt>
                <c:pt idx="88">
                  <c:v>-4.5546533396583166</c:v>
                </c:pt>
                <c:pt idx="89">
                  <c:v>-4.2387812624840571</c:v>
                </c:pt>
                <c:pt idx="90">
                  <c:v>-3.9244606978423406</c:v>
                </c:pt>
                <c:pt idx="91">
                  <c:v>-3.6120679921278196</c:v>
                </c:pt>
                <c:pt idx="92">
                  <c:v>-3.3019752878885136</c:v>
                </c:pt>
                <c:pt idx="93">
                  <c:v>-2.994550084015791</c:v>
                </c:pt>
                <c:pt idx="94">
                  <c:v>-2.6901548019774819</c:v>
                </c:pt>
                <c:pt idx="95">
                  <c:v>-2.3891463586056156</c:v>
                </c:pt>
                <c:pt idx="96">
                  <c:v>-2.0918757459424073</c:v>
                </c:pt>
                <c:pt idx="97">
                  <c:v>-1.7986876186394642</c:v>
                </c:pt>
                <c:pt idx="98">
                  <c:v>-1.5099198893963419</c:v>
                </c:pt>
                <c:pt idx="99">
                  <c:v>-1.2259033329147817</c:v>
                </c:pt>
                <c:pt idx="100">
                  <c:v>-0.94696119883471752</c:v>
                </c:pt>
                <c:pt idx="101">
                  <c:v>-0.67340883410760055</c:v>
                </c:pt>
                <c:pt idx="102">
                  <c:v>-0.40555331525106419</c:v>
                </c:pt>
                <c:pt idx="103">
                  <c:v>-0.14369309091723581</c:v>
                </c:pt>
                <c:pt idx="104">
                  <c:v>0.11188236480523894</c:v>
                </c:pt>
                <c:pt idx="105">
                  <c:v>0.36089288794843721</c:v>
                </c:pt>
                <c:pt idx="106">
                  <c:v>0.60306794868765934</c:v>
                </c:pt>
                <c:pt idx="107">
                  <c:v>0.83814696344915518</c:v>
                </c:pt>
                <c:pt idx="108">
                  <c:v>1.0658795947371944</c:v>
                </c:pt>
                <c:pt idx="109">
                  <c:v>1.2860260383291928</c:v>
                </c:pt>
                <c:pt idx="110">
                  <c:v>1.4983572975026691</c:v>
                </c:pt>
                <c:pt idx="111">
                  <c:v>1.7026554439733825</c:v>
                </c:pt>
                <c:pt idx="112">
                  <c:v>1.8987138652395883</c:v>
                </c:pt>
                <c:pt idx="113">
                  <c:v>2.0863374980437577</c:v>
                </c:pt>
                <c:pt idx="114">
                  <c:v>2.265343047679548</c:v>
                </c:pt>
                <c:pt idx="115">
                  <c:v>2.4355591928885589</c:v>
                </c:pt>
                <c:pt idx="116">
                  <c:v>2.5968267761087658</c:v>
                </c:pt>
                <c:pt idx="117">
                  <c:v>2.7489989788537494</c:v>
                </c:pt>
                <c:pt idx="118">
                  <c:v>2.8919414820195817</c:v>
                </c:pt>
                <c:pt idx="119">
                  <c:v>3.0255326109342606</c:v>
                </c:pt>
                <c:pt idx="120">
                  <c:v>3.1496634649825292</c:v>
                </c:pt>
                <c:pt idx="121">
                  <c:v>3.2642380316574018</c:v>
                </c:pt>
                <c:pt idx="122">
                  <c:v>3.3691732849081992</c:v>
                </c:pt>
                <c:pt idx="123">
                  <c:v>3.4643992676734703</c:v>
                </c:pt>
                <c:pt idx="124">
                  <c:v>3.5498591585061217</c:v>
                </c:pt>
                <c:pt idx="125">
                  <c:v>3.6255093222167964</c:v>
                </c:pt>
                <c:pt idx="126">
                  <c:v>3.6913193444806991</c:v>
                </c:pt>
                <c:pt idx="127">
                  <c:v>3.7472720503719819</c:v>
                </c:pt>
                <c:pt idx="128">
                  <c:v>3.7933635068089755</c:v>
                </c:pt>
                <c:pt idx="129">
                  <c:v>3.8296030089126161</c:v>
                </c:pt>
                <c:pt idx="130">
                  <c:v>3.8560130502995484</c:v>
                </c:pt>
                <c:pt idx="131">
                  <c:v>3.8726292773504172</c:v>
                </c:pt>
                <c:pt idx="132">
                  <c:v>3.8795004275129514</c:v>
                </c:pt>
                <c:pt idx="133">
                  <c:v>3.8766882517183454</c:v>
                </c:pt>
                <c:pt idx="134">
                  <c:v>3.8642674210083197</c:v>
                </c:pt>
                <c:pt idx="135">
                  <c:v>3.8423254174890085</c:v>
                </c:pt>
                <c:pt idx="136">
                  <c:v>3.8109624097463746</c:v>
                </c:pt>
                <c:pt idx="137">
                  <c:v>3.7702911128763636</c:v>
                </c:pt>
                <c:pt idx="138">
                  <c:v>3.720436633301226</c:v>
                </c:pt>
                <c:pt idx="139">
                  <c:v>3.661536298561475</c:v>
                </c:pt>
                <c:pt idx="140">
                  <c:v>3.5937394722908778</c:v>
                </c:pt>
                <c:pt idx="141">
                  <c:v>3.5172073545993428</c:v>
                </c:pt>
                <c:pt idx="142">
                  <c:v>3.4321127681059416</c:v>
                </c:pt>
                <c:pt idx="143">
                  <c:v>3.3386399298813805</c:v>
                </c:pt>
                <c:pt idx="144">
                  <c:v>3.2369842095758576</c:v>
                </c:pt>
                <c:pt idx="145">
                  <c:v>3.1273518740247503</c:v>
                </c:pt>
                <c:pt idx="146">
                  <c:v>3.0099598186405174</c:v>
                </c:pt>
                <c:pt idx="147">
                  <c:v>2.8850352859150012</c:v>
                </c:pt>
                <c:pt idx="148">
                  <c:v>2.7528155713714941</c:v>
                </c:pt>
                <c:pt idx="149">
                  <c:v>2.6135477173209285</c:v>
                </c:pt>
                <c:pt idx="150">
                  <c:v>2.4674881947909961</c:v>
                </c:pt>
                <c:pt idx="151">
                  <c:v>2.3149025740110014</c:v>
                </c:pt>
                <c:pt idx="152">
                  <c:v>2.1560651838488925</c:v>
                </c:pt>
                <c:pt idx="153">
                  <c:v>1.9912587606100587</c:v>
                </c:pt>
                <c:pt idx="154">
                  <c:v>1.8207740866199584</c:v>
                </c:pt>
                <c:pt idx="155">
                  <c:v>1.6449096190250483</c:v>
                </c:pt>
                <c:pt idx="156">
                  <c:v>1.463971109257761</c:v>
                </c:pt>
                <c:pt idx="157">
                  <c:v>1.278271213622709</c:v>
                </c:pt>
                <c:pt idx="158">
                  <c:v>1.088129095471567</c:v>
                </c:pt>
                <c:pt idx="159">
                  <c:v>0.89387001944426991</c:v>
                </c:pt>
                <c:pt idx="160">
                  <c:v>0.69582493826343672</c:v>
                </c:pt>
                <c:pt idx="161">
                  <c:v>0.49433007257793715</c:v>
                </c:pt>
                <c:pt idx="162">
                  <c:v>0.28972648435968651</c:v>
                </c:pt>
                <c:pt idx="163">
                  <c:v>8.2359644365398665E-2</c:v>
                </c:pt>
                <c:pt idx="164">
                  <c:v>-0.12742100581775784</c:v>
                </c:pt>
                <c:pt idx="165">
                  <c:v>-0.33926249661746688</c:v>
                </c:pt>
                <c:pt idx="166">
                  <c:v>-0.55280877768122938</c:v>
                </c:pt>
                <c:pt idx="167">
                  <c:v>-0.76770116890485784</c:v>
                </c:pt>
                <c:pt idx="168">
                  <c:v>-0.9835788147434803</c:v>
                </c:pt>
                <c:pt idx="169">
                  <c:v>-1.2000791412603329</c:v>
                </c:pt>
                <c:pt idx="170">
                  <c:v>-1.4168383153652147</c:v>
                </c:pt>
                <c:pt idx="171">
                  <c:v>-1.6334917056919607</c:v>
                </c:pt>
                <c:pt idx="172">
                  <c:v>-1.8496743445621693</c:v>
                </c:pt>
                <c:pt idx="173">
                  <c:v>-2.06502139048122</c:v>
                </c:pt>
                <c:pt idx="174">
                  <c:v>-2.2791685906119095</c:v>
                </c:pt>
                <c:pt idx="175">
                  <c:v>-2.4917527426709718</c:v>
                </c:pt>
                <c:pt idx="176">
                  <c:v>-2.7024121556945153</c:v>
                </c:pt>
                <c:pt idx="177">
                  <c:v>-2.9107871091195805</c:v>
                </c:pt>
                <c:pt idx="178">
                  <c:v>-3.1165203096310283</c:v>
                </c:pt>
                <c:pt idx="179">
                  <c:v>-3.3192573452256333</c:v>
                </c:pt>
                <c:pt idx="180">
                  <c:v>-3.5186471359484131</c:v>
                </c:pt>
                <c:pt idx="181">
                  <c:v>-3.7143423807601996</c:v>
                </c:pt>
                <c:pt idx="182">
                  <c:v>-3.9059999999999988</c:v>
                </c:pt>
                <c:pt idx="183">
                  <c:v>-4.093281572910799</c:v>
                </c:pt>
                <c:pt idx="184">
                  <c:v>-4.2758537697033665</c:v>
                </c:pt>
                <c:pt idx="185">
                  <c:v>-4.4533887776389784</c:v>
                </c:pt>
                <c:pt idx="186">
                  <c:v>-4.6255647206190398</c:v>
                </c:pt>
                <c:pt idx="187">
                  <c:v>-4.7920660717772741</c:v>
                </c:pt>
                <c:pt idx="188">
                  <c:v>-4.9525840585783456</c:v>
                </c:pt>
                <c:pt idx="189">
                  <c:v>-5.106817059935608</c:v>
                </c:pt>
                <c:pt idx="190">
                  <c:v>-5.2544709948701502</c:v>
                </c:pt>
                <c:pt idx="191">
                  <c:v>-5.3952597022432514</c:v>
                </c:pt>
                <c:pt idx="192">
                  <c:v>-5.5289053111048432</c:v>
                </c:pt>
                <c:pt idx="193">
                  <c:v>-5.6551386012117835</c:v>
                </c:pt>
                <c:pt idx="194">
                  <c:v>-5.7736993532811756</c:v>
                </c:pt>
                <c:pt idx="195">
                  <c:v>-5.8843366885562434</c:v>
                </c:pt>
                <c:pt idx="196">
                  <c:v>-5.9868093972748007</c:v>
                </c:pt>
                <c:pt idx="197">
                  <c:v>-6.0808862556434766</c:v>
                </c:pt>
                <c:pt idx="198">
                  <c:v>-6.1663463309345063</c:v>
                </c:pt>
                <c:pt idx="199">
                  <c:v>-6.2429792743357764</c:v>
                </c:pt>
                <c:pt idx="200">
                  <c:v>-6.3105856011994401</c:v>
                </c:pt>
                <c:pt idx="201">
                  <c:v>-6.3689769583492488</c:v>
                </c:pt>
                <c:pt idx="202">
                  <c:v>-6.4179763781219803</c:v>
                </c:pt>
                <c:pt idx="203">
                  <c:v>-6.4574185188341442</c:v>
                </c:pt>
                <c:pt idx="204">
                  <c:v>-6.4871498913810814</c:v>
                </c:pt>
                <c:pt idx="205">
                  <c:v>-6.5070290716920471</c:v>
                </c:pt>
                <c:pt idx="206">
                  <c:v>-6.516926898781513</c:v>
                </c:pt>
                <c:pt idx="207">
                  <c:v>-6.5167266581540559</c:v>
                </c:pt>
                <c:pt idx="208">
                  <c:v>-6.5063242503374195</c:v>
                </c:pt>
                <c:pt idx="209">
                  <c:v>-6.4856283443360017</c:v>
                </c:pt>
                <c:pt idx="210">
                  <c:v>-6.4545605158147925</c:v>
                </c:pt>
                <c:pt idx="211">
                  <c:v>-6.4130553698419215</c:v>
                </c:pt>
                <c:pt idx="212">
                  <c:v>-6.3610606480361795</c:v>
                </c:pt>
                <c:pt idx="213">
                  <c:v>-6.2985373199843515</c:v>
                </c:pt>
                <c:pt idx="214">
                  <c:v>-6.2254596588118574</c:v>
                </c:pt>
                <c:pt idx="215">
                  <c:v>-6.1418153008088359</c:v>
                </c:pt>
                <c:pt idx="216">
                  <c:v>-6.0476052890328376</c:v>
                </c:pt>
                <c:pt idx="217">
                  <c:v>-5.9428441008281192</c:v>
                </c:pt>
                <c:pt idx="218">
                  <c:v>-5.8275596592206469</c:v>
                </c:pt>
                <c:pt idx="219">
                  <c:v>-5.7017933281669846</c:v>
                </c:pt>
                <c:pt idx="220">
                  <c:v>-5.5655998916544025</c:v>
                </c:pt>
                <c:pt idx="221">
                  <c:v>-5.4190475166685435</c:v>
                </c:pt>
                <c:pt idx="222">
                  <c:v>-5.2622177000642907</c:v>
                </c:pt>
                <c:pt idx="223">
                  <c:v>-5.0952051993943677</c:v>
                </c:pt>
                <c:pt idx="224">
                  <c:v>-4.9181179477693009</c:v>
                </c:pt>
                <c:pt idx="225">
                  <c:v>-4.7310769528412937</c:v>
                </c:pt>
                <c:pt idx="226">
                  <c:v>-4.534216180023293</c:v>
                </c:pt>
                <c:pt idx="227">
                  <c:v>-4.3276824200733914</c:v>
                </c:pt>
                <c:pt idx="228">
                  <c:v>-4.1116351411930321</c:v>
                </c:pt>
                <c:pt idx="229">
                  <c:v>-3.8862463258059989</c:v>
                </c:pt>
                <c:pt idx="230">
                  <c:v>-3.6517002922033077</c:v>
                </c:pt>
                <c:pt idx="231">
                  <c:v>-3.4081935012569913</c:v>
                </c:pt>
                <c:pt idx="232">
                  <c:v>-3.1559343484235853</c:v>
                </c:pt>
                <c:pt idx="233">
                  <c:v>-2.8951429412755481</c:v>
                </c:pt>
                <c:pt idx="234">
                  <c:v>-2.6260508628160064</c:v>
                </c:pt>
                <c:pt idx="235">
                  <c:v>-2.3489009208490508</c:v>
                </c:pt>
                <c:pt idx="236">
                  <c:v>-2.063946883694582</c:v>
                </c:pt>
                <c:pt idx="237">
                  <c:v>-1.7714532025524967</c:v>
                </c:pt>
                <c:pt idx="238">
                  <c:v>-1.4716947208374451</c:v>
                </c:pt>
                <c:pt idx="239">
                  <c:v>-1.1649563708203488</c:v>
                </c:pt>
                <c:pt idx="240">
                  <c:v>-0.8515328579282988</c:v>
                </c:pt>
                <c:pt idx="241">
                  <c:v>-0.53172833306896194</c:v>
                </c:pt>
                <c:pt idx="242">
                  <c:v>-0.20585605335995005</c:v>
                </c:pt>
                <c:pt idx="243">
                  <c:v>0.12576196834258635</c:v>
                </c:pt>
                <c:pt idx="244">
                  <c:v>0.46279532470861806</c:v>
                </c:pt>
                <c:pt idx="245">
                  <c:v>0.80490558557165226</c:v>
                </c:pt>
                <c:pt idx="246">
                  <c:v>1.151746679506064</c:v>
                </c:pt>
                <c:pt idx="247">
                  <c:v>1.5029652848999113</c:v>
                </c:pt>
                <c:pt idx="248">
                  <c:v>1.8582012300668262</c:v>
                </c:pt>
                <c:pt idx="249">
                  <c:v>2.2170879019305598</c:v>
                </c:pt>
                <c:pt idx="250">
                  <c:v>2.579252662804894</c:v>
                </c:pt>
                <c:pt idx="251">
                  <c:v>2.9443172747822866</c:v>
                </c:pt>
                <c:pt idx="252">
                  <c:v>3.3118983312353549</c:v>
                </c:pt>
                <c:pt idx="253">
                  <c:v>3.6816076949266989</c:v>
                </c:pt>
                <c:pt idx="254">
                  <c:v>4.053052942215019</c:v>
                </c:pt>
                <c:pt idx="255">
                  <c:v>4.4258378128374352</c:v>
                </c:pt>
                <c:pt idx="256">
                  <c:v>4.7995626647419547</c:v>
                </c:pt>
                <c:pt idx="257">
                  <c:v>5.1738249334373876</c:v>
                </c:pt>
                <c:pt idx="258">
                  <c:v>5.5482195953226938</c:v>
                </c:pt>
                <c:pt idx="259">
                  <c:v>5.9223396344531709</c:v>
                </c:pt>
                <c:pt idx="260">
                  <c:v>6.2957765121960518</c:v>
                </c:pt>
                <c:pt idx="261">
                  <c:v>6.6681206392251688</c:v>
                </c:pt>
                <c:pt idx="262">
                  <c:v>7.0389618493010584</c:v>
                </c:pt>
                <c:pt idx="263">
                  <c:v>7.4078898742806985</c:v>
                </c:pt>
                <c:pt idx="264">
                  <c:v>7.7744948197994734</c:v>
                </c:pt>
                <c:pt idx="265">
                  <c:v>8.1383676410670098</c:v>
                </c:pt>
                <c:pt idx="266">
                  <c:v>8.4991006182182023</c:v>
                </c:pt>
                <c:pt idx="267">
                  <c:v>8.8562878306610582</c:v>
                </c:pt>
                <c:pt idx="268">
                  <c:v>9.2095256298642934</c:v>
                </c:pt>
                <c:pt idx="269">
                  <c:v>9.5584131100287646</c:v>
                </c:pt>
                <c:pt idx="270">
                  <c:v>9.9025525760896578</c:v>
                </c:pt>
                <c:pt idx="271">
                  <c:v>10.241550008499075</c:v>
                </c:pt>
                <c:pt idx="272">
                  <c:v>10.575015524242255</c:v>
                </c:pt>
                <c:pt idx="273">
                  <c:v>10.902563833545344</c:v>
                </c:pt>
                <c:pt idx="274">
                  <c:v>11.22381469173656</c:v>
                </c:pt>
                <c:pt idx="275">
                  <c:v>11.538393345729753</c:v>
                </c:pt>
                <c:pt idx="276">
                  <c:v>11.845930974603512</c:v>
                </c:pt>
                <c:pt idx="277">
                  <c:v>12.146065123757909</c:v>
                </c:pt>
                <c:pt idx="278">
                  <c:v>12.438440132136289</c:v>
                </c:pt>
                <c:pt idx="279">
                  <c:v>12.722707552009345</c:v>
                </c:pt>
                <c:pt idx="280">
                  <c:v>12.998526560826114</c:v>
                </c:pt>
                <c:pt idx="281">
                  <c:v>13.265564364645924</c:v>
                </c:pt>
                <c:pt idx="282">
                  <c:v>13.523496592675862</c:v>
                </c:pt>
                <c:pt idx="283">
                  <c:v>13.772007682447267</c:v>
                </c:pt>
                <c:pt idx="284">
                  <c:v>14.010791255177132</c:v>
                </c:pt>
                <c:pt idx="285">
                  <c:v>14.239550480870422</c:v>
                </c:pt>
                <c:pt idx="286">
                  <c:v>14.45799843273204</c:v>
                </c:pt>
                <c:pt idx="287">
                  <c:v>14.665858430469322</c:v>
                </c:pt>
                <c:pt idx="288">
                  <c:v>14.862864372078802</c:v>
                </c:pt>
                <c:pt idx="289">
                  <c:v>15.048761053724661</c:v>
                </c:pt>
                <c:pt idx="290">
                  <c:v>15.223304477329785</c:v>
                </c:pt>
                <c:pt idx="291">
                  <c:v>15.386262145515015</c:v>
                </c:pt>
                <c:pt idx="292">
                  <c:v>15.5374133435367</c:v>
                </c:pt>
                <c:pt idx="293">
                  <c:v>15.676549407887929</c:v>
                </c:pt>
                <c:pt idx="294">
                  <c:v>15.803473981244311</c:v>
                </c:pt>
                <c:pt idx="295">
                  <c:v>15.918003253451264</c:v>
                </c:pt>
                <c:pt idx="296">
                  <c:v>16.019966188265684</c:v>
                </c:pt>
                <c:pt idx="297">
                  <c:v>16.109204735582118</c:v>
                </c:pt>
                <c:pt idx="298">
                  <c:v>16.185574028889757</c:v>
                </c:pt>
                <c:pt idx="299">
                  <c:v>16.248942567724608</c:v>
                </c:pt>
                <c:pt idx="300">
                  <c:v>16.299192384897964</c:v>
                </c:pt>
                <c:pt idx="301">
                  <c:v>16.336219198300746</c:v>
                </c:pt>
                <c:pt idx="302">
                  <c:v>16.359932547100875</c:v>
                </c:pt>
                <c:pt idx="303">
                  <c:v>16.370255912169231</c:v>
                </c:pt>
                <c:pt idx="304">
                  <c:v>16.367126820588197</c:v>
                </c:pt>
                <c:pt idx="305">
                  <c:v>16.350496934115434</c:v>
                </c:pt>
                <c:pt idx="306">
                  <c:v>16.320332121494147</c:v>
                </c:pt>
                <c:pt idx="307">
                  <c:v>16.276612514520178</c:v>
                </c:pt>
                <c:pt idx="308">
                  <c:v>16.219332547795105</c:v>
                </c:pt>
                <c:pt idx="309">
                  <c:v>16.148500982113706</c:v>
                </c:pt>
                <c:pt idx="310">
                  <c:v>16.064140911453286</c:v>
                </c:pt>
                <c:pt idx="311">
                  <c:v>15.96628975355145</c:v>
                </c:pt>
                <c:pt idx="312">
                  <c:v>15.854999224078272</c:v>
                </c:pt>
                <c:pt idx="313">
                  <c:v>15.730335294427855</c:v>
                </c:pt>
                <c:pt idx="314">
                  <c:v>15.592378133173529</c:v>
                </c:pt>
                <c:pt idx="315">
                  <c:v>15.441222031250042</c:v>
                </c:pt>
                <c:pt idx="316">
                  <c:v>15.276975310945112</c:v>
                </c:pt>
                <c:pt idx="317">
                  <c:v>15.099760218801697</c:v>
                </c:pt>
                <c:pt idx="318">
                  <c:v>14.909712802551198</c:v>
                </c:pt>
                <c:pt idx="319">
                  <c:v>14.706982772216268</c:v>
                </c:pt>
                <c:pt idx="320">
                  <c:v>14.491733345541013</c:v>
                </c:pt>
                <c:pt idx="321">
                  <c:v>14.264141077923796</c:v>
                </c:pt>
                <c:pt idx="322">
                  <c:v>14.024395677047103</c:v>
                </c:pt>
                <c:pt idx="323">
                  <c:v>13.772699802415781</c:v>
                </c:pt>
                <c:pt idx="324">
                  <c:v>13.50926885003333</c:v>
                </c:pt>
                <c:pt idx="325">
                  <c:v>13.234330722463309</c:v>
                </c:pt>
                <c:pt idx="326">
                  <c:v>12.948125584539298</c:v>
                </c:pt>
                <c:pt idx="327">
                  <c:v>12.65090560500489</c:v>
                </c:pt>
                <c:pt idx="328">
                  <c:v>12.342934684380271</c:v>
                </c:pt>
                <c:pt idx="329">
                  <c:v>12.024488169369288</c:v>
                </c:pt>
                <c:pt idx="330">
                  <c:v>11.695852554135859</c:v>
                </c:pt>
                <c:pt idx="331">
                  <c:v>11.357325168794301</c:v>
                </c:pt>
                <c:pt idx="332">
                  <c:v>11.009213855473106</c:v>
                </c:pt>
                <c:pt idx="333">
                  <c:v>10.651836632325974</c:v>
                </c:pt>
                <c:pt idx="334">
                  <c:v>10.285521345878518</c:v>
                </c:pt>
                <c:pt idx="335">
                  <c:v>9.9106053121121747</c:v>
                </c:pt>
                <c:pt idx="336">
                  <c:v>9.527434946700378</c:v>
                </c:pt>
                <c:pt idx="337">
                  <c:v>9.1363653848246358</c:v>
                </c:pt>
                <c:pt idx="338">
                  <c:v>8.7377600910103297</c:v>
                </c:pt>
                <c:pt idx="339">
                  <c:v>8.3319904594337277</c:v>
                </c:pt>
                <c:pt idx="340">
                  <c:v>7.9194354051630675</c:v>
                </c:pt>
                <c:pt idx="341">
                  <c:v>7.5004809468064479</c:v>
                </c:pt>
                <c:pt idx="342">
                  <c:v>7.0755197810507511</c:v>
                </c:pt>
                <c:pt idx="343">
                  <c:v>6.6449508495833305</c:v>
                </c:pt>
                <c:pt idx="344">
                  <c:v>6.2091788988989904</c:v>
                </c:pt>
                <c:pt idx="345">
                  <c:v>5.7686140335019758</c:v>
                </c:pt>
                <c:pt idx="346">
                  <c:v>5.3236712630203549</c:v>
                </c:pt>
                <c:pt idx="347">
                  <c:v>4.8747700437585504</c:v>
                </c:pt>
                <c:pt idx="348">
                  <c:v>4.422333815218054</c:v>
                </c:pt>
                <c:pt idx="349">
                  <c:v>3.9667895321249529</c:v>
                </c:pt>
                <c:pt idx="350">
                  <c:v>3.5085671925053727</c:v>
                </c:pt>
                <c:pt idx="351">
                  <c:v>3.048099362356826</c:v>
                </c:pt>
                <c:pt idx="352">
                  <c:v>2.585820697466124</c:v>
                </c:pt>
                <c:pt idx="353">
                  <c:v>2.1221674629277927</c:v>
                </c:pt>
                <c:pt idx="354">
                  <c:v>1.6575770509209096</c:v>
                </c:pt>
                <c:pt idx="355">
                  <c:v>1.192487497302162</c:v>
                </c:pt>
                <c:pt idx="356">
                  <c:v>0.72733699757641679</c:v>
                </c:pt>
                <c:pt idx="357">
                  <c:v>0.26256342280530331</c:v>
                </c:pt>
                <c:pt idx="358">
                  <c:v>-0.20139616398495175</c:v>
                </c:pt>
                <c:pt idx="359">
                  <c:v>-0.66410599033604489</c:v>
                </c:pt>
                <c:pt idx="360">
                  <c:v>-1.1251320552713062</c:v>
                </c:pt>
                <c:pt idx="361">
                  <c:v>-1.5840426080334045</c:v>
                </c:pt>
                <c:pt idx="362">
                  <c:v>-2.0404086240912624</c:v>
                </c:pt>
                <c:pt idx="363">
                  <c:v>-2.493804277865304</c:v>
                </c:pt>
                <c:pt idx="364">
                  <c:v>-2.9438074116225823</c:v>
                </c:pt>
                <c:pt idx="365">
                  <c:v>-3.3899999999999939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22-7F4F-91BD-64C8996B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5968"/>
        <c:axId val="122197504"/>
      </c:lineChart>
      <c:dateAx>
        <c:axId val="122195968"/>
        <c:scaling>
          <c:orientation val="minMax"/>
        </c:scaling>
        <c:delete val="0"/>
        <c:axPos val="b"/>
        <c:numFmt formatCode="m/d/yy" sourceLinked="0"/>
        <c:majorTickMark val="in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en-CH"/>
          </a:p>
        </c:txPr>
        <c:crossAx val="122197504"/>
        <c:crosses val="autoZero"/>
        <c:auto val="0"/>
        <c:lblOffset val="100"/>
        <c:baseTimeUnit val="days"/>
        <c:majorUnit val="30"/>
        <c:majorTimeUnit val="days"/>
      </c:dateAx>
      <c:valAx>
        <c:axId val="12219750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219596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Analemma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'Equation of Time (1)'!$D$14:$D$379</c:f>
              <c:numCache>
                <c:formatCode>0.00</c:formatCode>
                <c:ptCount val="366"/>
                <c:pt idx="0">
                  <c:v>-3.39</c:v>
                </c:pt>
                <c:pt idx="1">
                  <c:v>-3.8319686096168271</c:v>
                </c:pt>
                <c:pt idx="2">
                  <c:v>-4.2693048532451172</c:v>
                </c:pt>
                <c:pt idx="3">
                  <c:v>-4.7016058380121866</c:v>
                </c:pt>
                <c:pt idx="4">
                  <c:v>-5.1284746071167095</c:v>
                </c:pt>
                <c:pt idx="5">
                  <c:v>-5.5495205745475307</c:v>
                </c:pt>
                <c:pt idx="6">
                  <c:v>-5.9643599523025479</c:v>
                </c:pt>
                <c:pt idx="7">
                  <c:v>-6.3726161696138766</c:v>
                </c:pt>
                <c:pt idx="8">
                  <c:v>-6.7739202836949133</c:v>
                </c:pt>
                <c:pt idx="9">
                  <c:v>-7.1679113815348998</c:v>
                </c:pt>
                <c:pt idx="10">
                  <c:v>-7.5542369722771152</c:v>
                </c:pt>
                <c:pt idx="11">
                  <c:v>-7.9325533697279704</c:v>
                </c:pt>
                <c:pt idx="12">
                  <c:v>-8.3025260645557832</c:v>
                </c:pt>
                <c:pt idx="13">
                  <c:v>-8.6638300857502806</c:v>
                </c:pt>
                <c:pt idx="14">
                  <c:v>-9.0161503509263845</c:v>
                </c:pt>
                <c:pt idx="15">
                  <c:v>-9.3591820050690586</c:v>
                </c:pt>
                <c:pt idx="16">
                  <c:v>-9.692630747329531</c:v>
                </c:pt>
                <c:pt idx="17">
                  <c:v>-10.016213145497275</c:v>
                </c:pt>
                <c:pt idx="18">
                  <c:v>-10.329656937786643</c:v>
                </c:pt>
                <c:pt idx="19">
                  <c:v>-10.632701321591938</c:v>
                </c:pt>
                <c:pt idx="20">
                  <c:v>-10.925097228880045</c:v>
                </c:pt>
                <c:pt idx="21">
                  <c:v>-11.206607587905424</c:v>
                </c:pt>
                <c:pt idx="22">
                  <c:v>-11.477007570948402</c:v>
                </c:pt>
                <c:pt idx="23">
                  <c:v>-11.736084827794055</c:v>
                </c:pt>
                <c:pt idx="24">
                  <c:v>-11.983639704685803</c:v>
                </c:pt>
                <c:pt idx="25">
                  <c:v>-12.219485448504813</c:v>
                </c:pt>
                <c:pt idx="26">
                  <c:v>-12.44344839594377</c:v>
                </c:pt>
                <c:pt idx="27">
                  <c:v>-12.655368147461154</c:v>
                </c:pt>
                <c:pt idx="28">
                  <c:v>-12.855097725819991</c:v>
                </c:pt>
                <c:pt idx="29">
                  <c:v>-13.04250371903326</c:v>
                </c:pt>
                <c:pt idx="30">
                  <c:v>-13.217466407556335</c:v>
                </c:pt>
                <c:pt idx="31">
                  <c:v>-13.379879875585466</c:v>
                </c:pt>
                <c:pt idx="32">
                  <c:v>-13.52965210633981</c:v>
                </c:pt>
                <c:pt idx="33">
                  <c:v>-13.666705061223489</c:v>
                </c:pt>
                <c:pt idx="34">
                  <c:v>-13.790974742782961</c:v>
                </c:pt>
                <c:pt idx="35">
                  <c:v>-13.90241124139404</c:v>
                </c:pt>
                <c:pt idx="36">
                  <c:v>-14.000978765632059</c:v>
                </c:pt>
                <c:pt idx="37">
                  <c:v>-14.086655656297678</c:v>
                </c:pt>
                <c:pt idx="38">
                  <c:v>-14.159434384090208</c:v>
                </c:pt>
                <c:pt idx="39">
                  <c:v>-14.219321530939297</c:v>
                </c:pt>
                <c:pt idx="40">
                  <c:v>-14.300517739536817</c:v>
                </c:pt>
                <c:pt idx="41">
                  <c:v>-14.321910125235823</c:v>
                </c:pt>
                <c:pt idx="42">
                  <c:v>-14.330577426914285</c:v>
                </c:pt>
                <c:pt idx="43">
                  <c:v>-14.326595933851852</c:v>
                </c:pt>
                <c:pt idx="44">
                  <c:v>-14.310055594397568</c:v>
                </c:pt>
                <c:pt idx="45">
                  <c:v>-14.2810598848198</c:v>
                </c:pt>
                <c:pt idx="46">
                  <c:v>-14.239725662586302</c:v>
                </c:pt>
                <c:pt idx="47">
                  <c:v>-14.186183004254685</c:v>
                </c:pt>
                <c:pt idx="48">
                  <c:v>-14.120575028171489</c:v>
                </c:pt>
                <c:pt idx="49">
                  <c:v>-14.043057702195963</c:v>
                </c:pt>
                <c:pt idx="50">
                  <c:v>-13.953799636682142</c:v>
                </c:pt>
                <c:pt idx="51">
                  <c:v>-13.852981862970037</c:v>
                </c:pt>
                <c:pt idx="52">
                  <c:v>-13.740797597653781</c:v>
                </c:pt>
                <c:pt idx="53">
                  <c:v>-13.61745199291115</c:v>
                </c:pt>
                <c:pt idx="54">
                  <c:v>-13.48316187319525</c:v>
                </c:pt>
                <c:pt idx="55">
                  <c:v>-13.33815545860503</c:v>
                </c:pt>
                <c:pt idx="56">
                  <c:v>-13.182672075266931</c:v>
                </c:pt>
                <c:pt idx="57">
                  <c:v>-13.016961853075109</c:v>
                </c:pt>
                <c:pt idx="58">
                  <c:v>-12.841285411152464</c:v>
                </c:pt>
                <c:pt idx="59">
                  <c:v>-12.655913531409032</c:v>
                </c:pt>
                <c:pt idx="60">
                  <c:v>-12.461126820588198</c:v>
                </c:pt>
                <c:pt idx="61">
                  <c:v>-12.257215361204631</c:v>
                </c:pt>
                <c:pt idx="62">
                  <c:v>-12.044478351790776</c:v>
                </c:pt>
                <c:pt idx="63">
                  <c:v>-11.8232237368812</c:v>
                </c:pt>
                <c:pt idx="64">
                  <c:v>-11.593767827176066</c:v>
                </c:pt>
                <c:pt idx="65">
                  <c:v>-11.356434910336436</c:v>
                </c:pt>
                <c:pt idx="66">
                  <c:v>-11.111556852874941</c:v>
                </c:pt>
                <c:pt idx="67">
                  <c:v>-10.859472693615839</c:v>
                </c:pt>
                <c:pt idx="68">
                  <c:v>-10.60052822920812</c:v>
                </c:pt>
                <c:pt idx="69">
                  <c:v>-10.335075592184605</c:v>
                </c:pt>
                <c:pt idx="70">
                  <c:v>-10.063472822068686</c:v>
                </c:pt>
                <c:pt idx="71">
                  <c:v>-9.7860834300382535</c:v>
                </c:pt>
                <c:pt idx="72">
                  <c:v>-9.5032759576639307</c:v>
                </c:pt>
                <c:pt idx="73">
                  <c:v>-9.2154235302454524</c:v>
                </c:pt>
                <c:pt idx="74">
                  <c:v>-8.9229034052763918</c:v>
                </c:pt>
                <c:pt idx="75">
                  <c:v>-8.6260965165727939</c:v>
                </c:pt>
                <c:pt idx="76">
                  <c:v>-8.3253870146064948</c:v>
                </c:pt>
                <c:pt idx="77">
                  <c:v>-8.0211618035880186</c:v>
                </c:pt>
                <c:pt idx="78">
                  <c:v>-7.71381007584767</c:v>
                </c:pt>
                <c:pt idx="79">
                  <c:v>-7.4037228440665253</c:v>
                </c:pt>
                <c:pt idx="80">
                  <c:v>-7.0912924719113555</c:v>
                </c:pt>
                <c:pt idx="81">
                  <c:v>-6.7769122036291556</c:v>
                </c:pt>
                <c:pt idx="82">
                  <c:v>-6.4609756931582139</c:v>
                </c:pt>
                <c:pt idx="83">
                  <c:v>-6.1438765333128416</c:v>
                </c:pt>
                <c:pt idx="84">
                  <c:v>-5.8260077855987538</c:v>
                </c:pt>
                <c:pt idx="85">
                  <c:v>-5.5077615112152278</c:v>
                </c:pt>
                <c:pt idx="86">
                  <c:v>-5.1895283037984354</c:v>
                </c:pt>
                <c:pt idx="87">
                  <c:v>-4.8716968244583025</c:v>
                </c:pt>
                <c:pt idx="88">
                  <c:v>-4.5546533396583166</c:v>
                </c:pt>
                <c:pt idx="89">
                  <c:v>-4.2387812624840571</c:v>
                </c:pt>
                <c:pt idx="90">
                  <c:v>-3.9244606978423406</c:v>
                </c:pt>
                <c:pt idx="91">
                  <c:v>-3.6120679921278196</c:v>
                </c:pt>
                <c:pt idx="92">
                  <c:v>-3.3019752878885136</c:v>
                </c:pt>
                <c:pt idx="93">
                  <c:v>-2.994550084015791</c:v>
                </c:pt>
                <c:pt idx="94">
                  <c:v>-2.6901548019774819</c:v>
                </c:pt>
                <c:pt idx="95">
                  <c:v>-2.3891463586056156</c:v>
                </c:pt>
                <c:pt idx="96">
                  <c:v>-2.0918757459424073</c:v>
                </c:pt>
                <c:pt idx="97">
                  <c:v>-1.7986876186394642</c:v>
                </c:pt>
                <c:pt idx="98">
                  <c:v>-1.5099198893963419</c:v>
                </c:pt>
                <c:pt idx="99">
                  <c:v>-1.2259033329147817</c:v>
                </c:pt>
                <c:pt idx="100">
                  <c:v>-0.94696119883471752</c:v>
                </c:pt>
                <c:pt idx="101">
                  <c:v>-0.67340883410760055</c:v>
                </c:pt>
                <c:pt idx="102">
                  <c:v>-0.40555331525106419</c:v>
                </c:pt>
                <c:pt idx="103">
                  <c:v>-0.14369309091723581</c:v>
                </c:pt>
                <c:pt idx="104">
                  <c:v>0.11188236480523894</c:v>
                </c:pt>
                <c:pt idx="105">
                  <c:v>0.36089288794843721</c:v>
                </c:pt>
                <c:pt idx="106">
                  <c:v>0.60306794868765934</c:v>
                </c:pt>
                <c:pt idx="107">
                  <c:v>0.83814696344915518</c:v>
                </c:pt>
                <c:pt idx="108">
                  <c:v>1.0658795947371944</c:v>
                </c:pt>
                <c:pt idx="109">
                  <c:v>1.2860260383291928</c:v>
                </c:pt>
                <c:pt idx="110">
                  <c:v>1.4983572975026691</c:v>
                </c:pt>
                <c:pt idx="111">
                  <c:v>1.7026554439733825</c:v>
                </c:pt>
                <c:pt idx="112">
                  <c:v>1.8987138652395883</c:v>
                </c:pt>
                <c:pt idx="113">
                  <c:v>2.0863374980437577</c:v>
                </c:pt>
                <c:pt idx="114">
                  <c:v>2.265343047679548</c:v>
                </c:pt>
                <c:pt idx="115">
                  <c:v>2.4355591928885589</c:v>
                </c:pt>
                <c:pt idx="116">
                  <c:v>2.5968267761087658</c:v>
                </c:pt>
                <c:pt idx="117">
                  <c:v>2.7489989788537494</c:v>
                </c:pt>
                <c:pt idx="118">
                  <c:v>2.8919414820195817</c:v>
                </c:pt>
                <c:pt idx="119">
                  <c:v>3.0255326109342606</c:v>
                </c:pt>
                <c:pt idx="120">
                  <c:v>3.1496634649825292</c:v>
                </c:pt>
                <c:pt idx="121">
                  <c:v>3.2642380316574018</c:v>
                </c:pt>
                <c:pt idx="122">
                  <c:v>3.3691732849081992</c:v>
                </c:pt>
                <c:pt idx="123">
                  <c:v>3.4643992676734703</c:v>
                </c:pt>
                <c:pt idx="124">
                  <c:v>3.5498591585061217</c:v>
                </c:pt>
                <c:pt idx="125">
                  <c:v>3.6255093222167964</c:v>
                </c:pt>
                <c:pt idx="126">
                  <c:v>3.6913193444806991</c:v>
                </c:pt>
                <c:pt idx="127">
                  <c:v>3.7472720503719819</c:v>
                </c:pt>
                <c:pt idx="128">
                  <c:v>3.7933635068089755</c:v>
                </c:pt>
                <c:pt idx="129">
                  <c:v>3.8296030089126161</c:v>
                </c:pt>
                <c:pt idx="130">
                  <c:v>3.8560130502995484</c:v>
                </c:pt>
                <c:pt idx="131">
                  <c:v>3.8726292773504172</c:v>
                </c:pt>
                <c:pt idx="132">
                  <c:v>3.8795004275129514</c:v>
                </c:pt>
                <c:pt idx="133">
                  <c:v>3.8766882517183454</c:v>
                </c:pt>
                <c:pt idx="134">
                  <c:v>3.8642674210083197</c:v>
                </c:pt>
                <c:pt idx="135">
                  <c:v>3.8423254174890085</c:v>
                </c:pt>
                <c:pt idx="136">
                  <c:v>3.8109624097463746</c:v>
                </c:pt>
                <c:pt idx="137">
                  <c:v>3.7702911128763636</c:v>
                </c:pt>
                <c:pt idx="138">
                  <c:v>3.720436633301226</c:v>
                </c:pt>
                <c:pt idx="139">
                  <c:v>3.661536298561475</c:v>
                </c:pt>
                <c:pt idx="140">
                  <c:v>3.5937394722908778</c:v>
                </c:pt>
                <c:pt idx="141">
                  <c:v>3.5172073545993428</c:v>
                </c:pt>
                <c:pt idx="142">
                  <c:v>3.4321127681059416</c:v>
                </c:pt>
                <c:pt idx="143">
                  <c:v>3.3386399298813805</c:v>
                </c:pt>
                <c:pt idx="144">
                  <c:v>3.2369842095758576</c:v>
                </c:pt>
                <c:pt idx="145">
                  <c:v>3.1273518740247503</c:v>
                </c:pt>
                <c:pt idx="146">
                  <c:v>3.0099598186405174</c:v>
                </c:pt>
                <c:pt idx="147">
                  <c:v>2.8850352859150012</c:v>
                </c:pt>
                <c:pt idx="148">
                  <c:v>2.7528155713714941</c:v>
                </c:pt>
                <c:pt idx="149">
                  <c:v>2.6135477173209285</c:v>
                </c:pt>
                <c:pt idx="150">
                  <c:v>2.4674881947909961</c:v>
                </c:pt>
                <c:pt idx="151">
                  <c:v>2.3149025740110014</c:v>
                </c:pt>
                <c:pt idx="152">
                  <c:v>2.1560651838488925</c:v>
                </c:pt>
                <c:pt idx="153">
                  <c:v>1.9912587606100587</c:v>
                </c:pt>
                <c:pt idx="154">
                  <c:v>1.8207740866199584</c:v>
                </c:pt>
                <c:pt idx="155">
                  <c:v>1.6449096190250483</c:v>
                </c:pt>
                <c:pt idx="156">
                  <c:v>1.463971109257761</c:v>
                </c:pt>
                <c:pt idx="157">
                  <c:v>1.278271213622709</c:v>
                </c:pt>
                <c:pt idx="158">
                  <c:v>1.088129095471567</c:v>
                </c:pt>
                <c:pt idx="159">
                  <c:v>0.89387001944426991</c:v>
                </c:pt>
                <c:pt idx="160">
                  <c:v>0.69582493826343672</c:v>
                </c:pt>
                <c:pt idx="161">
                  <c:v>0.49433007257793715</c:v>
                </c:pt>
                <c:pt idx="162">
                  <c:v>0.28972648435968651</c:v>
                </c:pt>
                <c:pt idx="163">
                  <c:v>8.2359644365398665E-2</c:v>
                </c:pt>
                <c:pt idx="164">
                  <c:v>-0.12742100581775784</c:v>
                </c:pt>
                <c:pt idx="165">
                  <c:v>-0.33926249661746688</c:v>
                </c:pt>
                <c:pt idx="166">
                  <c:v>-0.55280877768122938</c:v>
                </c:pt>
                <c:pt idx="167">
                  <c:v>-0.76770116890485784</c:v>
                </c:pt>
                <c:pt idx="168">
                  <c:v>-0.9835788147434803</c:v>
                </c:pt>
                <c:pt idx="169">
                  <c:v>-1.2000791412603329</c:v>
                </c:pt>
                <c:pt idx="170">
                  <c:v>-1.4168383153652147</c:v>
                </c:pt>
                <c:pt idx="171">
                  <c:v>-1.6334917056919607</c:v>
                </c:pt>
                <c:pt idx="172">
                  <c:v>-1.8496743445621693</c:v>
                </c:pt>
                <c:pt idx="173">
                  <c:v>-2.06502139048122</c:v>
                </c:pt>
                <c:pt idx="174">
                  <c:v>-2.2791685906119095</c:v>
                </c:pt>
                <c:pt idx="175">
                  <c:v>-2.4917527426709718</c:v>
                </c:pt>
                <c:pt idx="176">
                  <c:v>-2.7024121556945153</c:v>
                </c:pt>
                <c:pt idx="177">
                  <c:v>-2.9107871091195805</c:v>
                </c:pt>
                <c:pt idx="178">
                  <c:v>-3.1165203096310283</c:v>
                </c:pt>
                <c:pt idx="179">
                  <c:v>-3.3192573452256333</c:v>
                </c:pt>
                <c:pt idx="180">
                  <c:v>-3.5186471359484131</c:v>
                </c:pt>
                <c:pt idx="181">
                  <c:v>-3.7143423807601996</c:v>
                </c:pt>
                <c:pt idx="182">
                  <c:v>-3.9059999999999988</c:v>
                </c:pt>
                <c:pt idx="183">
                  <c:v>-4.093281572910799</c:v>
                </c:pt>
                <c:pt idx="184">
                  <c:v>-4.2758537697033665</c:v>
                </c:pt>
                <c:pt idx="185">
                  <c:v>-4.4533887776389784</c:v>
                </c:pt>
                <c:pt idx="186">
                  <c:v>-4.6255647206190398</c:v>
                </c:pt>
                <c:pt idx="187">
                  <c:v>-4.7920660717772741</c:v>
                </c:pt>
                <c:pt idx="188">
                  <c:v>-4.9525840585783456</c:v>
                </c:pt>
                <c:pt idx="189">
                  <c:v>-5.106817059935608</c:v>
                </c:pt>
                <c:pt idx="190">
                  <c:v>-5.2544709948701502</c:v>
                </c:pt>
                <c:pt idx="191">
                  <c:v>-5.3952597022432514</c:v>
                </c:pt>
                <c:pt idx="192">
                  <c:v>-5.5289053111048432</c:v>
                </c:pt>
                <c:pt idx="193">
                  <c:v>-5.6551386012117835</c:v>
                </c:pt>
                <c:pt idx="194">
                  <c:v>-5.7736993532811756</c:v>
                </c:pt>
                <c:pt idx="195">
                  <c:v>-5.8843366885562434</c:v>
                </c:pt>
                <c:pt idx="196">
                  <c:v>-5.9868093972748007</c:v>
                </c:pt>
                <c:pt idx="197">
                  <c:v>-6.0808862556434766</c:v>
                </c:pt>
                <c:pt idx="198">
                  <c:v>-6.1663463309345063</c:v>
                </c:pt>
                <c:pt idx="199">
                  <c:v>-6.2429792743357764</c:v>
                </c:pt>
                <c:pt idx="200">
                  <c:v>-6.3105856011994401</c:v>
                </c:pt>
                <c:pt idx="201">
                  <c:v>-6.3689769583492488</c:v>
                </c:pt>
                <c:pt idx="202">
                  <c:v>-6.4179763781219803</c:v>
                </c:pt>
                <c:pt idx="203">
                  <c:v>-6.4574185188341442</c:v>
                </c:pt>
                <c:pt idx="204">
                  <c:v>-6.4871498913810814</c:v>
                </c:pt>
                <c:pt idx="205">
                  <c:v>-6.5070290716920471</c:v>
                </c:pt>
                <c:pt idx="206">
                  <c:v>-6.516926898781513</c:v>
                </c:pt>
                <c:pt idx="207">
                  <c:v>-6.5167266581540559</c:v>
                </c:pt>
                <c:pt idx="208">
                  <c:v>-6.5063242503374195</c:v>
                </c:pt>
                <c:pt idx="209">
                  <c:v>-6.4856283443360017</c:v>
                </c:pt>
                <c:pt idx="210">
                  <c:v>-6.4545605158147925</c:v>
                </c:pt>
                <c:pt idx="211">
                  <c:v>-6.4130553698419215</c:v>
                </c:pt>
                <c:pt idx="212">
                  <c:v>-6.3610606480361795</c:v>
                </c:pt>
                <c:pt idx="213">
                  <c:v>-6.2985373199843515</c:v>
                </c:pt>
                <c:pt idx="214">
                  <c:v>-6.2254596588118574</c:v>
                </c:pt>
                <c:pt idx="215">
                  <c:v>-6.1418153008088359</c:v>
                </c:pt>
                <c:pt idx="216">
                  <c:v>-6.0476052890328376</c:v>
                </c:pt>
                <c:pt idx="217">
                  <c:v>-5.9428441008281192</c:v>
                </c:pt>
                <c:pt idx="218">
                  <c:v>-5.8275596592206469</c:v>
                </c:pt>
                <c:pt idx="219">
                  <c:v>-5.7017933281669846</c:v>
                </c:pt>
                <c:pt idx="220">
                  <c:v>-5.5655998916544025</c:v>
                </c:pt>
                <c:pt idx="221">
                  <c:v>-5.4190475166685435</c:v>
                </c:pt>
                <c:pt idx="222">
                  <c:v>-5.2622177000642907</c:v>
                </c:pt>
                <c:pt idx="223">
                  <c:v>-5.0952051993943677</c:v>
                </c:pt>
                <c:pt idx="224">
                  <c:v>-4.9181179477693009</c:v>
                </c:pt>
                <c:pt idx="225">
                  <c:v>-4.7310769528412937</c:v>
                </c:pt>
                <c:pt idx="226">
                  <c:v>-4.534216180023293</c:v>
                </c:pt>
                <c:pt idx="227">
                  <c:v>-4.3276824200733914</c:v>
                </c:pt>
                <c:pt idx="228">
                  <c:v>-4.1116351411930321</c:v>
                </c:pt>
                <c:pt idx="229">
                  <c:v>-3.8862463258059989</c:v>
                </c:pt>
                <c:pt idx="230">
                  <c:v>-3.6517002922033077</c:v>
                </c:pt>
                <c:pt idx="231">
                  <c:v>-3.4081935012569913</c:v>
                </c:pt>
                <c:pt idx="232">
                  <c:v>-3.1559343484235853</c:v>
                </c:pt>
                <c:pt idx="233">
                  <c:v>-2.8951429412755481</c:v>
                </c:pt>
                <c:pt idx="234">
                  <c:v>-2.6260508628160064</c:v>
                </c:pt>
                <c:pt idx="235">
                  <c:v>-2.3489009208490508</c:v>
                </c:pt>
                <c:pt idx="236">
                  <c:v>-2.063946883694582</c:v>
                </c:pt>
                <c:pt idx="237">
                  <c:v>-1.7714532025524967</c:v>
                </c:pt>
                <c:pt idx="238">
                  <c:v>-1.4716947208374451</c:v>
                </c:pt>
                <c:pt idx="239">
                  <c:v>-1.1649563708203488</c:v>
                </c:pt>
                <c:pt idx="240">
                  <c:v>-0.8515328579282988</c:v>
                </c:pt>
                <c:pt idx="241">
                  <c:v>-0.53172833306896194</c:v>
                </c:pt>
                <c:pt idx="242">
                  <c:v>-0.20585605335995005</c:v>
                </c:pt>
                <c:pt idx="243">
                  <c:v>0.12576196834258635</c:v>
                </c:pt>
                <c:pt idx="244">
                  <c:v>0.46279532470861806</c:v>
                </c:pt>
                <c:pt idx="245">
                  <c:v>0.80490558557165226</c:v>
                </c:pt>
                <c:pt idx="246">
                  <c:v>1.151746679506064</c:v>
                </c:pt>
                <c:pt idx="247">
                  <c:v>1.5029652848999113</c:v>
                </c:pt>
                <c:pt idx="248">
                  <c:v>1.8582012300668262</c:v>
                </c:pt>
                <c:pt idx="249">
                  <c:v>2.2170879019305598</c:v>
                </c:pt>
                <c:pt idx="250">
                  <c:v>2.579252662804894</c:v>
                </c:pt>
                <c:pt idx="251">
                  <c:v>2.9443172747822866</c:v>
                </c:pt>
                <c:pt idx="252">
                  <c:v>3.3118983312353549</c:v>
                </c:pt>
                <c:pt idx="253">
                  <c:v>3.6816076949266989</c:v>
                </c:pt>
                <c:pt idx="254">
                  <c:v>4.053052942215019</c:v>
                </c:pt>
                <c:pt idx="255">
                  <c:v>4.4258378128374352</c:v>
                </c:pt>
                <c:pt idx="256">
                  <c:v>4.7995626647419547</c:v>
                </c:pt>
                <c:pt idx="257">
                  <c:v>5.1738249334373876</c:v>
                </c:pt>
                <c:pt idx="258">
                  <c:v>5.5482195953226938</c:v>
                </c:pt>
                <c:pt idx="259">
                  <c:v>5.9223396344531709</c:v>
                </c:pt>
                <c:pt idx="260">
                  <c:v>6.2957765121960518</c:v>
                </c:pt>
                <c:pt idx="261">
                  <c:v>6.6681206392251688</c:v>
                </c:pt>
                <c:pt idx="262">
                  <c:v>7.0389618493010584</c:v>
                </c:pt>
                <c:pt idx="263">
                  <c:v>7.4078898742806985</c:v>
                </c:pt>
                <c:pt idx="264">
                  <c:v>7.7744948197994734</c:v>
                </c:pt>
                <c:pt idx="265">
                  <c:v>8.1383676410670098</c:v>
                </c:pt>
                <c:pt idx="266">
                  <c:v>8.4991006182182023</c:v>
                </c:pt>
                <c:pt idx="267">
                  <c:v>8.8562878306610582</c:v>
                </c:pt>
                <c:pt idx="268">
                  <c:v>9.2095256298642934</c:v>
                </c:pt>
                <c:pt idx="269">
                  <c:v>9.5584131100287646</c:v>
                </c:pt>
                <c:pt idx="270">
                  <c:v>9.9025525760896578</c:v>
                </c:pt>
                <c:pt idx="271">
                  <c:v>10.241550008499075</c:v>
                </c:pt>
                <c:pt idx="272">
                  <c:v>10.575015524242255</c:v>
                </c:pt>
                <c:pt idx="273">
                  <c:v>10.902563833545344</c:v>
                </c:pt>
                <c:pt idx="274">
                  <c:v>11.22381469173656</c:v>
                </c:pt>
                <c:pt idx="275">
                  <c:v>11.538393345729753</c:v>
                </c:pt>
                <c:pt idx="276">
                  <c:v>11.845930974603512</c:v>
                </c:pt>
                <c:pt idx="277">
                  <c:v>12.146065123757909</c:v>
                </c:pt>
                <c:pt idx="278">
                  <c:v>12.438440132136289</c:v>
                </c:pt>
                <c:pt idx="279">
                  <c:v>12.722707552009345</c:v>
                </c:pt>
                <c:pt idx="280">
                  <c:v>12.998526560826114</c:v>
                </c:pt>
                <c:pt idx="281">
                  <c:v>13.265564364645924</c:v>
                </c:pt>
                <c:pt idx="282">
                  <c:v>13.523496592675862</c:v>
                </c:pt>
                <c:pt idx="283">
                  <c:v>13.772007682447267</c:v>
                </c:pt>
                <c:pt idx="284">
                  <c:v>14.010791255177132</c:v>
                </c:pt>
                <c:pt idx="285">
                  <c:v>14.239550480870422</c:v>
                </c:pt>
                <c:pt idx="286">
                  <c:v>14.45799843273204</c:v>
                </c:pt>
                <c:pt idx="287">
                  <c:v>14.665858430469322</c:v>
                </c:pt>
                <c:pt idx="288">
                  <c:v>14.862864372078802</c:v>
                </c:pt>
                <c:pt idx="289">
                  <c:v>15.048761053724661</c:v>
                </c:pt>
                <c:pt idx="290">
                  <c:v>15.223304477329785</c:v>
                </c:pt>
                <c:pt idx="291">
                  <c:v>15.386262145515015</c:v>
                </c:pt>
                <c:pt idx="292">
                  <c:v>15.5374133435367</c:v>
                </c:pt>
                <c:pt idx="293">
                  <c:v>15.676549407887929</c:v>
                </c:pt>
                <c:pt idx="294">
                  <c:v>15.803473981244311</c:v>
                </c:pt>
                <c:pt idx="295">
                  <c:v>15.918003253451264</c:v>
                </c:pt>
                <c:pt idx="296">
                  <c:v>16.019966188265684</c:v>
                </c:pt>
                <c:pt idx="297">
                  <c:v>16.109204735582118</c:v>
                </c:pt>
                <c:pt idx="298">
                  <c:v>16.185574028889757</c:v>
                </c:pt>
                <c:pt idx="299">
                  <c:v>16.248942567724608</c:v>
                </c:pt>
                <c:pt idx="300">
                  <c:v>16.299192384897964</c:v>
                </c:pt>
                <c:pt idx="301">
                  <c:v>16.336219198300746</c:v>
                </c:pt>
                <c:pt idx="302">
                  <c:v>16.359932547100875</c:v>
                </c:pt>
                <c:pt idx="303">
                  <c:v>16.370255912169231</c:v>
                </c:pt>
                <c:pt idx="304">
                  <c:v>16.367126820588197</c:v>
                </c:pt>
                <c:pt idx="305">
                  <c:v>16.350496934115434</c:v>
                </c:pt>
                <c:pt idx="306">
                  <c:v>16.320332121494147</c:v>
                </c:pt>
                <c:pt idx="307">
                  <c:v>16.276612514520178</c:v>
                </c:pt>
                <c:pt idx="308">
                  <c:v>16.219332547795105</c:v>
                </c:pt>
                <c:pt idx="309">
                  <c:v>16.148500982113706</c:v>
                </c:pt>
                <c:pt idx="310">
                  <c:v>16.064140911453286</c:v>
                </c:pt>
                <c:pt idx="311">
                  <c:v>15.96628975355145</c:v>
                </c:pt>
                <c:pt idx="312">
                  <c:v>15.854999224078272</c:v>
                </c:pt>
                <c:pt idx="313">
                  <c:v>15.730335294427855</c:v>
                </c:pt>
                <c:pt idx="314">
                  <c:v>15.592378133173529</c:v>
                </c:pt>
                <c:pt idx="315">
                  <c:v>15.441222031250042</c:v>
                </c:pt>
                <c:pt idx="316">
                  <c:v>15.276975310945112</c:v>
                </c:pt>
                <c:pt idx="317">
                  <c:v>15.099760218801697</c:v>
                </c:pt>
                <c:pt idx="318">
                  <c:v>14.909712802551198</c:v>
                </c:pt>
                <c:pt idx="319">
                  <c:v>14.706982772216268</c:v>
                </c:pt>
                <c:pt idx="320">
                  <c:v>14.491733345541013</c:v>
                </c:pt>
                <c:pt idx="321">
                  <c:v>14.264141077923796</c:v>
                </c:pt>
                <c:pt idx="322">
                  <c:v>14.024395677047103</c:v>
                </c:pt>
                <c:pt idx="323">
                  <c:v>13.772699802415781</c:v>
                </c:pt>
                <c:pt idx="324">
                  <c:v>13.50926885003333</c:v>
                </c:pt>
                <c:pt idx="325">
                  <c:v>13.234330722463309</c:v>
                </c:pt>
                <c:pt idx="326">
                  <c:v>12.948125584539298</c:v>
                </c:pt>
                <c:pt idx="327">
                  <c:v>12.65090560500489</c:v>
                </c:pt>
                <c:pt idx="328">
                  <c:v>12.342934684380271</c:v>
                </c:pt>
                <c:pt idx="329">
                  <c:v>12.024488169369288</c:v>
                </c:pt>
                <c:pt idx="330">
                  <c:v>11.695852554135859</c:v>
                </c:pt>
                <c:pt idx="331">
                  <c:v>11.357325168794301</c:v>
                </c:pt>
                <c:pt idx="332">
                  <c:v>11.009213855473106</c:v>
                </c:pt>
                <c:pt idx="333">
                  <c:v>10.651836632325974</c:v>
                </c:pt>
                <c:pt idx="334">
                  <c:v>10.285521345878518</c:v>
                </c:pt>
                <c:pt idx="335">
                  <c:v>9.9106053121121747</c:v>
                </c:pt>
                <c:pt idx="336">
                  <c:v>9.527434946700378</c:v>
                </c:pt>
                <c:pt idx="337">
                  <c:v>9.1363653848246358</c:v>
                </c:pt>
                <c:pt idx="338">
                  <c:v>8.7377600910103297</c:v>
                </c:pt>
                <c:pt idx="339">
                  <c:v>8.3319904594337277</c:v>
                </c:pt>
                <c:pt idx="340">
                  <c:v>7.9194354051630675</c:v>
                </c:pt>
                <c:pt idx="341">
                  <c:v>7.5004809468064479</c:v>
                </c:pt>
                <c:pt idx="342">
                  <c:v>7.0755197810507511</c:v>
                </c:pt>
                <c:pt idx="343">
                  <c:v>6.6449508495833305</c:v>
                </c:pt>
                <c:pt idx="344">
                  <c:v>6.2091788988989904</c:v>
                </c:pt>
                <c:pt idx="345">
                  <c:v>5.7686140335019758</c:v>
                </c:pt>
                <c:pt idx="346">
                  <c:v>5.3236712630203549</c:v>
                </c:pt>
                <c:pt idx="347">
                  <c:v>4.8747700437585504</c:v>
                </c:pt>
                <c:pt idx="348">
                  <c:v>4.422333815218054</c:v>
                </c:pt>
                <c:pt idx="349">
                  <c:v>3.9667895321249529</c:v>
                </c:pt>
                <c:pt idx="350">
                  <c:v>3.5085671925053727</c:v>
                </c:pt>
                <c:pt idx="351">
                  <c:v>3.048099362356826</c:v>
                </c:pt>
                <c:pt idx="352">
                  <c:v>2.585820697466124</c:v>
                </c:pt>
                <c:pt idx="353">
                  <c:v>2.1221674629277927</c:v>
                </c:pt>
                <c:pt idx="354">
                  <c:v>1.6575770509209096</c:v>
                </c:pt>
                <c:pt idx="355">
                  <c:v>1.192487497302162</c:v>
                </c:pt>
                <c:pt idx="356">
                  <c:v>0.72733699757641679</c:v>
                </c:pt>
                <c:pt idx="357">
                  <c:v>0.26256342280530331</c:v>
                </c:pt>
                <c:pt idx="358">
                  <c:v>-0.20139616398495175</c:v>
                </c:pt>
                <c:pt idx="359">
                  <c:v>-0.66410599033604489</c:v>
                </c:pt>
                <c:pt idx="360">
                  <c:v>-1.1251320552713062</c:v>
                </c:pt>
                <c:pt idx="361">
                  <c:v>-1.5840426080334045</c:v>
                </c:pt>
                <c:pt idx="362">
                  <c:v>-2.0404086240912624</c:v>
                </c:pt>
                <c:pt idx="363">
                  <c:v>-2.493804277865304</c:v>
                </c:pt>
                <c:pt idx="364">
                  <c:v>-2.9438074116225823</c:v>
                </c:pt>
                <c:pt idx="365">
                  <c:v>-3.3899999999999939</c:v>
                </c:pt>
              </c:numCache>
            </c:numRef>
          </c:xVal>
          <c:yVal>
            <c:numRef>
              <c:f>'Equation of Time (1)'!$F$14:$F$379</c:f>
              <c:numCache>
                <c:formatCode>#,##0.00</c:formatCode>
                <c:ptCount val="366"/>
                <c:pt idx="0">
                  <c:v>-23.033125989212614</c:v>
                </c:pt>
                <c:pt idx="1">
                  <c:v>-22.954165815486139</c:v>
                </c:pt>
                <c:pt idx="2">
                  <c:v>-22.868440943735457</c:v>
                </c:pt>
                <c:pt idx="3">
                  <c:v>-22.775976637473747</c:v>
                </c:pt>
                <c:pt idx="4">
                  <c:v>-22.676800146356463</c:v>
                </c:pt>
                <c:pt idx="5">
                  <c:v>-22.570940698150753</c:v>
                </c:pt>
                <c:pt idx="6">
                  <c:v>-22.458429490121897</c:v>
                </c:pt>
                <c:pt idx="7">
                  <c:v>-22.339299679839318</c:v>
                </c:pt>
                <c:pt idx="8">
                  <c:v>-22.213586375404908</c:v>
                </c:pt>
                <c:pt idx="9">
                  <c:v>-22.081326625106502</c:v>
                </c:pt>
                <c:pt idx="10">
                  <c:v>-21.942559406499576</c:v>
                </c:pt>
                <c:pt idx="11">
                  <c:v>-21.797325614920386</c:v>
                </c:pt>
                <c:pt idx="12">
                  <c:v>-21.64566805143393</c:v>
                </c:pt>
                <c:pt idx="13">
                  <c:v>-21.48763141022026</c:v>
                </c:pt>
                <c:pt idx="14">
                  <c:v>-21.323262265402931</c:v>
                </c:pt>
                <c:pt idx="15">
                  <c:v>-21.15260905732336</c:v>
                </c:pt>
                <c:pt idx="16">
                  <c:v>-20.975722078265257</c:v>
                </c:pt>
                <c:pt idx="17">
                  <c:v>-20.792653457633254</c:v>
                </c:pt>
                <c:pt idx="18">
                  <c:v>-20.603457146590127</c:v>
                </c:pt>
                <c:pt idx="19">
                  <c:v>-20.408188902157139</c:v>
                </c:pt>
                <c:pt idx="20">
                  <c:v>-20.206906270782198</c:v>
                </c:pt>
                <c:pt idx="21">
                  <c:v>-19.999668571380642</c:v>
                </c:pt>
                <c:pt idx="22">
                  <c:v>-19.786536877853703</c:v>
                </c:pt>
                <c:pt idx="23">
                  <c:v>-19.567574001089717</c:v>
                </c:pt>
                <c:pt idx="24">
                  <c:v>-19.3428444704535</c:v>
                </c:pt>
                <c:pt idx="25">
                  <c:v>-19.112414514769227</c:v>
                </c:pt>
                <c:pt idx="26">
                  <c:v>-18.876352042802495</c:v>
                </c:pt>
                <c:pt idx="27">
                  <c:v>-18.634726623247307</c:v>
                </c:pt>
                <c:pt idx="28">
                  <c:v>-18.387609464223861</c:v>
                </c:pt>
                <c:pt idx="29">
                  <c:v>-18.135073392293165</c:v>
                </c:pt>
                <c:pt idx="30">
                  <c:v>-17.877192830994751</c:v>
                </c:pt>
                <c:pt idx="31">
                  <c:v>-17.61404377891369</c:v>
                </c:pt>
                <c:pt idx="32">
                  <c:v>-17.345703787283473</c:v>
                </c:pt>
                <c:pt idx="33">
                  <c:v>-17.072251937131295</c:v>
                </c:pt>
                <c:pt idx="34">
                  <c:v>-16.793768815972523</c:v>
                </c:pt>
                <c:pt idx="35">
                  <c:v>-16.510336494061193</c:v>
                </c:pt>
                <c:pt idx="36">
                  <c:v>-16.222038500203503</c:v>
                </c:pt>
                <c:pt idx="37">
                  <c:v>-15.928959797141523</c:v>
                </c:pt>
                <c:pt idx="38">
                  <c:v>-15.631186756514257</c:v>
                </c:pt>
                <c:pt idx="39">
                  <c:v>-15.32880713340354</c:v>
                </c:pt>
                <c:pt idx="40">
                  <c:v>-15.021910040472205</c:v>
                </c:pt>
                <c:pt idx="41">
                  <c:v>-14.71058592170219</c:v>
                </c:pt>
                <c:pt idx="42">
                  <c:v>-14.394926525740249</c:v>
                </c:pt>
                <c:pt idx="43">
                  <c:v>-14.075024878859235</c:v>
                </c:pt>
                <c:pt idx="44">
                  <c:v>-13.750975257542814</c:v>
                </c:pt>
                <c:pt idx="45">
                  <c:v>-13.422873160701759</c:v>
                </c:pt>
                <c:pt idx="46">
                  <c:v>-13.090815281529979</c:v>
                </c:pt>
                <c:pt idx="47">
                  <c:v>-12.754899479008595</c:v>
                </c:pt>
                <c:pt idx="48">
                  <c:v>-12.415224749066445</c:v>
                </c:pt>
                <c:pt idx="49">
                  <c:v>-12.071891195405531</c:v>
                </c:pt>
                <c:pt idx="50">
                  <c:v>-11.725000000000001</c:v>
                </c:pt>
                <c:pt idx="51">
                  <c:v>-11.374653393277351</c:v>
                </c:pt>
                <c:pt idx="52">
                  <c:v>-11.020954623990658</c:v>
                </c:pt>
                <c:pt idx="53">
                  <c:v>-10.664007928790681</c:v>
                </c:pt>
                <c:pt idx="54">
                  <c:v>-10.303918501506869</c:v>
                </c:pt>
                <c:pt idx="55">
                  <c:v>-9.9407924621462342</c:v>
                </c:pt>
                <c:pt idx="56">
                  <c:v>-9.5747368256192988</c:v>
                </c:pt>
                <c:pt idx="57">
                  <c:v>-9.2058594702023306</c:v>
                </c:pt>
                <c:pt idx="58">
                  <c:v>-8.8342691057450899</c:v>
                </c:pt>
                <c:pt idx="59">
                  <c:v>-8.4600752416335716</c:v>
                </c:pt>
                <c:pt idx="60">
                  <c:v>-8.0833881545170474</c:v>
                </c:pt>
                <c:pt idx="61">
                  <c:v>-7.7043188558090767</c:v>
                </c:pt>
                <c:pt idx="62">
                  <c:v>-7.3229790589718853</c:v>
                </c:pt>
                <c:pt idx="63">
                  <c:v>-6.9394811465939394</c:v>
                </c:pt>
                <c:pt idx="64">
                  <c:v>-6.5539381372702419</c:v>
                </c:pt>
                <c:pt idx="65">
                  <c:v>-6.1664636522952687</c:v>
                </c:pt>
                <c:pt idx="66">
                  <c:v>-5.7771718821782319</c:v>
                </c:pt>
                <c:pt idx="67">
                  <c:v>-5.3861775529906044</c:v>
                </c:pt>
                <c:pt idx="68">
                  <c:v>-4.9935958925558506</c:v>
                </c:pt>
                <c:pt idx="69">
                  <c:v>-4.5995425964912187</c:v>
                </c:pt>
                <c:pt idx="70">
                  <c:v>-4.2041337941117538</c:v>
                </c:pt>
                <c:pt idx="71">
                  <c:v>-3.8074860142064111</c:v>
                </c:pt>
                <c:pt idx="72">
                  <c:v>-3.4097161506965299</c:v>
                </c:pt>
                <c:pt idx="73">
                  <c:v>-3.0109414281866207</c:v>
                </c:pt>
                <c:pt idx="74">
                  <c:v>-2.6112793674177701</c:v>
                </c:pt>
                <c:pt idx="75">
                  <c:v>-2.2108477506337052</c:v>
                </c:pt>
                <c:pt idx="76">
                  <c:v>-1.8097645868698558</c:v>
                </c:pt>
                <c:pt idx="77">
                  <c:v>-1.4081480771755392</c:v>
                </c:pt>
                <c:pt idx="78">
                  <c:v>-1.0061165797795499</c:v>
                </c:pt>
                <c:pt idx="79">
                  <c:v>-0.60378857520948404</c:v>
                </c:pt>
                <c:pt idx="80">
                  <c:v>-0.20128263137494143</c:v>
                </c:pt>
                <c:pt idx="81">
                  <c:v>0.20128263137493857</c:v>
                </c:pt>
                <c:pt idx="82">
                  <c:v>0.60378857520948115</c:v>
                </c:pt>
                <c:pt idx="83">
                  <c:v>1.006116579779547</c:v>
                </c:pt>
                <c:pt idx="84">
                  <c:v>1.4081480771755364</c:v>
                </c:pt>
                <c:pt idx="85">
                  <c:v>1.8097645868698529</c:v>
                </c:pt>
                <c:pt idx="86">
                  <c:v>2.2108477506337021</c:v>
                </c:pt>
                <c:pt idx="87">
                  <c:v>2.6112793674177674</c:v>
                </c:pt>
                <c:pt idx="88">
                  <c:v>3.0109414281866171</c:v>
                </c:pt>
                <c:pt idx="89">
                  <c:v>3.4097161506965277</c:v>
                </c:pt>
                <c:pt idx="90">
                  <c:v>3.8074860142064075</c:v>
                </c:pt>
                <c:pt idx="91">
                  <c:v>4.2041337941117511</c:v>
                </c:pt>
                <c:pt idx="92">
                  <c:v>4.5995425964912169</c:v>
                </c:pt>
                <c:pt idx="93">
                  <c:v>4.9935958925558479</c:v>
                </c:pt>
                <c:pt idx="94">
                  <c:v>5.3861775529906017</c:v>
                </c:pt>
                <c:pt idx="95">
                  <c:v>5.7771718821782292</c:v>
                </c:pt>
                <c:pt idx="96">
                  <c:v>6.1664636522952714</c:v>
                </c:pt>
                <c:pt idx="97">
                  <c:v>6.5539381372702401</c:v>
                </c:pt>
                <c:pt idx="98">
                  <c:v>6.9394811465939368</c:v>
                </c:pt>
                <c:pt idx="99">
                  <c:v>7.3229790589718826</c:v>
                </c:pt>
                <c:pt idx="100">
                  <c:v>7.7043188558090741</c:v>
                </c:pt>
                <c:pt idx="101">
                  <c:v>8.0833881545170456</c:v>
                </c:pt>
                <c:pt idx="102">
                  <c:v>8.4600752416335681</c:v>
                </c:pt>
                <c:pt idx="103">
                  <c:v>8.8342691057450864</c:v>
                </c:pt>
                <c:pt idx="104">
                  <c:v>9.2058594702023271</c:v>
                </c:pt>
                <c:pt idx="105">
                  <c:v>9.5747368256192953</c:v>
                </c:pt>
                <c:pt idx="106">
                  <c:v>9.9407924621462325</c:v>
                </c:pt>
                <c:pt idx="107">
                  <c:v>10.303918501506866</c:v>
                </c:pt>
                <c:pt idx="108">
                  <c:v>10.664007928790683</c:v>
                </c:pt>
                <c:pt idx="109">
                  <c:v>11.020954623990654</c:v>
                </c:pt>
                <c:pt idx="110">
                  <c:v>11.374653393277349</c:v>
                </c:pt>
                <c:pt idx="111">
                  <c:v>11.724999999999994</c:v>
                </c:pt>
                <c:pt idx="112">
                  <c:v>12.071891195405531</c:v>
                </c:pt>
                <c:pt idx="113">
                  <c:v>12.415224749066443</c:v>
                </c:pt>
                <c:pt idx="114">
                  <c:v>12.754899479008591</c:v>
                </c:pt>
                <c:pt idx="115">
                  <c:v>13.090815281529974</c:v>
                </c:pt>
                <c:pt idx="116">
                  <c:v>13.422873160701759</c:v>
                </c:pt>
                <c:pt idx="117">
                  <c:v>13.750975257542812</c:v>
                </c:pt>
                <c:pt idx="118">
                  <c:v>14.07502487885923</c:v>
                </c:pt>
                <c:pt idx="119">
                  <c:v>14.394926525740253</c:v>
                </c:pt>
                <c:pt idx="120">
                  <c:v>14.71058592170219</c:v>
                </c:pt>
                <c:pt idx="121">
                  <c:v>15.021910040472205</c:v>
                </c:pt>
                <c:pt idx="122">
                  <c:v>15.328807133403535</c:v>
                </c:pt>
                <c:pt idx="123">
                  <c:v>15.631186756514257</c:v>
                </c:pt>
                <c:pt idx="124">
                  <c:v>15.928959797141523</c:v>
                </c:pt>
                <c:pt idx="125">
                  <c:v>16.222038500203503</c:v>
                </c:pt>
                <c:pt idx="126">
                  <c:v>16.510336494061185</c:v>
                </c:pt>
                <c:pt idx="127">
                  <c:v>16.793768815972523</c:v>
                </c:pt>
                <c:pt idx="128">
                  <c:v>17.072251937131291</c:v>
                </c:pt>
                <c:pt idx="129">
                  <c:v>17.345703787283469</c:v>
                </c:pt>
                <c:pt idx="130">
                  <c:v>17.614043778913693</c:v>
                </c:pt>
                <c:pt idx="131">
                  <c:v>17.877192830994751</c:v>
                </c:pt>
                <c:pt idx="132">
                  <c:v>18.135073392293162</c:v>
                </c:pt>
                <c:pt idx="133">
                  <c:v>18.387609464223857</c:v>
                </c:pt>
                <c:pt idx="134">
                  <c:v>18.63472662324731</c:v>
                </c:pt>
                <c:pt idx="135">
                  <c:v>18.876352042802491</c:v>
                </c:pt>
                <c:pt idx="136">
                  <c:v>19.112414514769224</c:v>
                </c:pt>
                <c:pt idx="137">
                  <c:v>19.342844470453496</c:v>
                </c:pt>
                <c:pt idx="138">
                  <c:v>19.567574001089717</c:v>
                </c:pt>
                <c:pt idx="139">
                  <c:v>19.786536877853703</c:v>
                </c:pt>
                <c:pt idx="140">
                  <c:v>19.999668571380642</c:v>
                </c:pt>
                <c:pt idx="141">
                  <c:v>20.206906270782198</c:v>
                </c:pt>
                <c:pt idx="142">
                  <c:v>20.408188902157139</c:v>
                </c:pt>
                <c:pt idx="143">
                  <c:v>20.603457146590124</c:v>
                </c:pt>
                <c:pt idx="144">
                  <c:v>20.79265345763325</c:v>
                </c:pt>
                <c:pt idx="145">
                  <c:v>20.975722078265257</c:v>
                </c:pt>
                <c:pt idx="146">
                  <c:v>21.152609057323357</c:v>
                </c:pt>
                <c:pt idx="147">
                  <c:v>21.323262265402928</c:v>
                </c:pt>
                <c:pt idx="148">
                  <c:v>21.48763141022026</c:v>
                </c:pt>
                <c:pt idx="149">
                  <c:v>21.645668051433926</c:v>
                </c:pt>
                <c:pt idx="150">
                  <c:v>21.797325614920386</c:v>
                </c:pt>
                <c:pt idx="151">
                  <c:v>21.942559406499573</c:v>
                </c:pt>
                <c:pt idx="152">
                  <c:v>22.081326625106502</c:v>
                </c:pt>
                <c:pt idx="153">
                  <c:v>22.213586375404908</c:v>
                </c:pt>
                <c:pt idx="154">
                  <c:v>22.339299679839318</c:v>
                </c:pt>
                <c:pt idx="155">
                  <c:v>22.458429490121897</c:v>
                </c:pt>
                <c:pt idx="156">
                  <c:v>22.570940698150753</c:v>
                </c:pt>
                <c:pt idx="157">
                  <c:v>22.676800146356463</c:v>
                </c:pt>
                <c:pt idx="158">
                  <c:v>22.775976637473743</c:v>
                </c:pt>
                <c:pt idx="159">
                  <c:v>22.868440943735457</c:v>
                </c:pt>
                <c:pt idx="160">
                  <c:v>22.954165815486139</c:v>
                </c:pt>
                <c:pt idx="161">
                  <c:v>23.033125989212611</c:v>
                </c:pt>
                <c:pt idx="162">
                  <c:v>23.105298194989256</c:v>
                </c:pt>
                <c:pt idx="163">
                  <c:v>23.170661163335758</c:v>
                </c:pt>
                <c:pt idx="164">
                  <c:v>23.229195631485339</c:v>
                </c:pt>
                <c:pt idx="165">
                  <c:v>23.280884349061562</c:v>
                </c:pt>
                <c:pt idx="166">
                  <c:v>23.325712083162113</c:v>
                </c:pt>
                <c:pt idx="167">
                  <c:v>23.363665622847989</c:v>
                </c:pt>
                <c:pt idx="168">
                  <c:v>23.394733783036848</c:v>
                </c:pt>
                <c:pt idx="169">
                  <c:v>23.418907407799274</c:v>
                </c:pt>
                <c:pt idx="170">
                  <c:v>23.436179373057097</c:v>
                </c:pt>
                <c:pt idx="171">
                  <c:v>23.44654458868288</c:v>
                </c:pt>
                <c:pt idx="172">
                  <c:v>23.45</c:v>
                </c:pt>
                <c:pt idx="173">
                  <c:v>23.44654458868288</c:v>
                </c:pt>
                <c:pt idx="174">
                  <c:v>23.436179373057097</c:v>
                </c:pt>
                <c:pt idx="175">
                  <c:v>23.418907407799274</c:v>
                </c:pt>
                <c:pt idx="176">
                  <c:v>23.394733783036848</c:v>
                </c:pt>
                <c:pt idx="177">
                  <c:v>23.363665622847989</c:v>
                </c:pt>
                <c:pt idx="178">
                  <c:v>23.325712083162113</c:v>
                </c:pt>
                <c:pt idx="179">
                  <c:v>23.280884349061562</c:v>
                </c:pt>
                <c:pt idx="180">
                  <c:v>23.229195631485339</c:v>
                </c:pt>
                <c:pt idx="181">
                  <c:v>23.170661163335758</c:v>
                </c:pt>
                <c:pt idx="182">
                  <c:v>23.105298194989256</c:v>
                </c:pt>
                <c:pt idx="183">
                  <c:v>23.033125989212614</c:v>
                </c:pt>
                <c:pt idx="184">
                  <c:v>22.954165815486142</c:v>
                </c:pt>
                <c:pt idx="185">
                  <c:v>22.868440943735457</c:v>
                </c:pt>
                <c:pt idx="186">
                  <c:v>22.775976637473747</c:v>
                </c:pt>
                <c:pt idx="187">
                  <c:v>22.676800146356463</c:v>
                </c:pt>
                <c:pt idx="188">
                  <c:v>22.570940698150757</c:v>
                </c:pt>
                <c:pt idx="189">
                  <c:v>22.458429490121897</c:v>
                </c:pt>
                <c:pt idx="190">
                  <c:v>22.339299679839321</c:v>
                </c:pt>
                <c:pt idx="191">
                  <c:v>22.213586375404912</c:v>
                </c:pt>
                <c:pt idx="192">
                  <c:v>22.081326625106502</c:v>
                </c:pt>
                <c:pt idx="193">
                  <c:v>21.942559406499576</c:v>
                </c:pt>
                <c:pt idx="194">
                  <c:v>21.797325614920386</c:v>
                </c:pt>
                <c:pt idx="195">
                  <c:v>21.64566805143393</c:v>
                </c:pt>
                <c:pt idx="196">
                  <c:v>21.48763141022026</c:v>
                </c:pt>
                <c:pt idx="197">
                  <c:v>21.323262265402931</c:v>
                </c:pt>
                <c:pt idx="198">
                  <c:v>21.15260905732336</c:v>
                </c:pt>
                <c:pt idx="199">
                  <c:v>20.975722078265257</c:v>
                </c:pt>
                <c:pt idx="200">
                  <c:v>20.792653457633254</c:v>
                </c:pt>
                <c:pt idx="201">
                  <c:v>20.603457146590127</c:v>
                </c:pt>
                <c:pt idx="202">
                  <c:v>20.408188902157143</c:v>
                </c:pt>
                <c:pt idx="203">
                  <c:v>20.206906270782195</c:v>
                </c:pt>
                <c:pt idx="204">
                  <c:v>19.999668571380642</c:v>
                </c:pt>
                <c:pt idx="205">
                  <c:v>19.786536877853706</c:v>
                </c:pt>
                <c:pt idx="206">
                  <c:v>19.567574001089721</c:v>
                </c:pt>
                <c:pt idx="207">
                  <c:v>19.3428444704535</c:v>
                </c:pt>
                <c:pt idx="208">
                  <c:v>19.112414514769227</c:v>
                </c:pt>
                <c:pt idx="209">
                  <c:v>18.876352042802498</c:v>
                </c:pt>
                <c:pt idx="210">
                  <c:v>18.63472662324731</c:v>
                </c:pt>
                <c:pt idx="211">
                  <c:v>18.387609464223861</c:v>
                </c:pt>
                <c:pt idx="212">
                  <c:v>18.135073392293169</c:v>
                </c:pt>
                <c:pt idx="213">
                  <c:v>17.877192830994755</c:v>
                </c:pt>
                <c:pt idx="214">
                  <c:v>17.61404377891369</c:v>
                </c:pt>
                <c:pt idx="215">
                  <c:v>17.345703787283473</c:v>
                </c:pt>
                <c:pt idx="216">
                  <c:v>17.072251937131295</c:v>
                </c:pt>
                <c:pt idx="217">
                  <c:v>16.793768815972527</c:v>
                </c:pt>
                <c:pt idx="218">
                  <c:v>16.510336494061189</c:v>
                </c:pt>
                <c:pt idx="219">
                  <c:v>16.222038500203503</c:v>
                </c:pt>
                <c:pt idx="220">
                  <c:v>15.928959797141527</c:v>
                </c:pt>
                <c:pt idx="221">
                  <c:v>15.631186756514262</c:v>
                </c:pt>
                <c:pt idx="222">
                  <c:v>15.32880713340354</c:v>
                </c:pt>
                <c:pt idx="223">
                  <c:v>15.021910040472209</c:v>
                </c:pt>
                <c:pt idx="224">
                  <c:v>14.710585921702195</c:v>
                </c:pt>
                <c:pt idx="225">
                  <c:v>14.394926525740255</c:v>
                </c:pt>
                <c:pt idx="226">
                  <c:v>14.075024878859242</c:v>
                </c:pt>
                <c:pt idx="227">
                  <c:v>13.750975257542809</c:v>
                </c:pt>
                <c:pt idx="228">
                  <c:v>13.422873160701755</c:v>
                </c:pt>
                <c:pt idx="229">
                  <c:v>13.090815281529979</c:v>
                </c:pt>
                <c:pt idx="230">
                  <c:v>12.754899479008596</c:v>
                </c:pt>
                <c:pt idx="231">
                  <c:v>12.415224749066446</c:v>
                </c:pt>
                <c:pt idx="232">
                  <c:v>12.071891195405536</c:v>
                </c:pt>
                <c:pt idx="233">
                  <c:v>11.72500000000001</c:v>
                </c:pt>
                <c:pt idx="234">
                  <c:v>11.374653393277363</c:v>
                </c:pt>
                <c:pt idx="235">
                  <c:v>11.020954623990651</c:v>
                </c:pt>
                <c:pt idx="236">
                  <c:v>10.66400792879068</c:v>
                </c:pt>
                <c:pt idx="237">
                  <c:v>10.303918501506869</c:v>
                </c:pt>
                <c:pt idx="238">
                  <c:v>9.9407924621462378</c:v>
                </c:pt>
                <c:pt idx="239">
                  <c:v>9.5747368256193059</c:v>
                </c:pt>
                <c:pt idx="240">
                  <c:v>9.2058594702023377</c:v>
                </c:pt>
                <c:pt idx="241">
                  <c:v>8.8342691057451024</c:v>
                </c:pt>
                <c:pt idx="242">
                  <c:v>8.4600752416335645</c:v>
                </c:pt>
                <c:pt idx="243">
                  <c:v>8.0833881545170456</c:v>
                </c:pt>
                <c:pt idx="244">
                  <c:v>7.7043188558090741</c:v>
                </c:pt>
                <c:pt idx="245">
                  <c:v>7.3229790589718879</c:v>
                </c:pt>
                <c:pt idx="246">
                  <c:v>6.9394811465939421</c:v>
                </c:pt>
                <c:pt idx="247">
                  <c:v>6.5539381372702499</c:v>
                </c:pt>
                <c:pt idx="248">
                  <c:v>6.1664636522952812</c:v>
                </c:pt>
                <c:pt idx="249">
                  <c:v>5.7771718821782247</c:v>
                </c:pt>
                <c:pt idx="250">
                  <c:v>5.3861775529906026</c:v>
                </c:pt>
                <c:pt idx="251">
                  <c:v>4.9935958925558488</c:v>
                </c:pt>
                <c:pt idx="252">
                  <c:v>4.5995425964912222</c:v>
                </c:pt>
                <c:pt idx="253">
                  <c:v>4.2041337941117565</c:v>
                </c:pt>
                <c:pt idx="254">
                  <c:v>3.8074860142064186</c:v>
                </c:pt>
                <c:pt idx="255">
                  <c:v>3.4097161506965379</c:v>
                </c:pt>
                <c:pt idx="256">
                  <c:v>3.0109414281866127</c:v>
                </c:pt>
                <c:pt idx="257">
                  <c:v>2.6112793674177626</c:v>
                </c:pt>
                <c:pt idx="258">
                  <c:v>2.210847750633703</c:v>
                </c:pt>
                <c:pt idx="259">
                  <c:v>1.8097645868698586</c:v>
                </c:pt>
                <c:pt idx="260">
                  <c:v>1.4081480771755421</c:v>
                </c:pt>
                <c:pt idx="261">
                  <c:v>1.0061165797795582</c:v>
                </c:pt>
                <c:pt idx="262">
                  <c:v>0.60378857520949203</c:v>
                </c:pt>
                <c:pt idx="263">
                  <c:v>0.20128263137495472</c:v>
                </c:pt>
                <c:pt idx="264">
                  <c:v>-0.20128263137494609</c:v>
                </c:pt>
                <c:pt idx="265">
                  <c:v>-0.60378857520948348</c:v>
                </c:pt>
                <c:pt idx="266">
                  <c:v>-1.0061165797795495</c:v>
                </c:pt>
                <c:pt idx="267">
                  <c:v>-1.4081480771755337</c:v>
                </c:pt>
                <c:pt idx="268">
                  <c:v>-1.8097645868698502</c:v>
                </c:pt>
                <c:pt idx="269">
                  <c:v>-2.2108477506336941</c:v>
                </c:pt>
                <c:pt idx="270">
                  <c:v>-2.6112793674177541</c:v>
                </c:pt>
                <c:pt idx="271">
                  <c:v>-3.0109414281866251</c:v>
                </c:pt>
                <c:pt idx="272">
                  <c:v>-3.4097161506965294</c:v>
                </c:pt>
                <c:pt idx="273">
                  <c:v>-3.8074860142064102</c:v>
                </c:pt>
                <c:pt idx="274">
                  <c:v>-4.2041337941117485</c:v>
                </c:pt>
                <c:pt idx="275">
                  <c:v>-4.5995425964912142</c:v>
                </c:pt>
                <c:pt idx="276">
                  <c:v>-4.9935958925558408</c:v>
                </c:pt>
                <c:pt idx="277">
                  <c:v>-5.3861775529905946</c:v>
                </c:pt>
                <c:pt idx="278">
                  <c:v>-5.7771718821782363</c:v>
                </c:pt>
                <c:pt idx="279">
                  <c:v>-6.166463652295274</c:v>
                </c:pt>
                <c:pt idx="280">
                  <c:v>-6.5539381372702419</c:v>
                </c:pt>
                <c:pt idx="281">
                  <c:v>-6.9394811465939341</c:v>
                </c:pt>
                <c:pt idx="282">
                  <c:v>-7.32297905897188</c:v>
                </c:pt>
                <c:pt idx="283">
                  <c:v>-7.7043188558090661</c:v>
                </c:pt>
                <c:pt idx="284">
                  <c:v>-8.0833881545170367</c:v>
                </c:pt>
                <c:pt idx="285">
                  <c:v>-8.4600752416335556</c:v>
                </c:pt>
                <c:pt idx="286">
                  <c:v>-8.8342691057450953</c:v>
                </c:pt>
                <c:pt idx="287">
                  <c:v>-9.2058594702023306</c:v>
                </c:pt>
                <c:pt idx="288">
                  <c:v>-9.5747368256192988</c:v>
                </c:pt>
                <c:pt idx="289">
                  <c:v>-9.9407924621462289</c:v>
                </c:pt>
                <c:pt idx="290">
                  <c:v>-10.303918501506864</c:v>
                </c:pt>
                <c:pt idx="291">
                  <c:v>-10.664007928790671</c:v>
                </c:pt>
                <c:pt idx="292">
                  <c:v>-11.020954623990644</c:v>
                </c:pt>
                <c:pt idx="293">
                  <c:v>-11.374653393277354</c:v>
                </c:pt>
                <c:pt idx="294">
                  <c:v>-11.725000000000001</c:v>
                </c:pt>
                <c:pt idx="295">
                  <c:v>-12.071891195405531</c:v>
                </c:pt>
                <c:pt idx="296">
                  <c:v>-12.415224749066439</c:v>
                </c:pt>
                <c:pt idx="297">
                  <c:v>-12.754899479008589</c:v>
                </c:pt>
                <c:pt idx="298">
                  <c:v>-13.090815281529972</c:v>
                </c:pt>
                <c:pt idx="299">
                  <c:v>-13.422873160701748</c:v>
                </c:pt>
                <c:pt idx="300">
                  <c:v>-13.750975257542818</c:v>
                </c:pt>
                <c:pt idx="301">
                  <c:v>-14.075024878859237</c:v>
                </c:pt>
                <c:pt idx="302">
                  <c:v>-14.394926525740249</c:v>
                </c:pt>
                <c:pt idx="303">
                  <c:v>-14.710585921702187</c:v>
                </c:pt>
                <c:pt idx="304">
                  <c:v>-15.021910040472203</c:v>
                </c:pt>
                <c:pt idx="305">
                  <c:v>-15.328807133403531</c:v>
                </c:pt>
                <c:pt idx="306">
                  <c:v>-15.631186756514246</c:v>
                </c:pt>
                <c:pt idx="307">
                  <c:v>-15.928959797141513</c:v>
                </c:pt>
                <c:pt idx="308">
                  <c:v>-16.222038500203507</c:v>
                </c:pt>
                <c:pt idx="309">
                  <c:v>-16.510336494061193</c:v>
                </c:pt>
                <c:pt idx="310">
                  <c:v>-16.793768815972523</c:v>
                </c:pt>
                <c:pt idx="311">
                  <c:v>-17.072251937131288</c:v>
                </c:pt>
                <c:pt idx="312">
                  <c:v>-17.345703787283465</c:v>
                </c:pt>
                <c:pt idx="313">
                  <c:v>-17.614043778913683</c:v>
                </c:pt>
                <c:pt idx="314">
                  <c:v>-17.877192830994744</c:v>
                </c:pt>
                <c:pt idx="315">
                  <c:v>-18.135073392293169</c:v>
                </c:pt>
                <c:pt idx="316">
                  <c:v>-18.387609464223861</c:v>
                </c:pt>
                <c:pt idx="317">
                  <c:v>-18.634726623247307</c:v>
                </c:pt>
                <c:pt idx="318">
                  <c:v>-18.876352042802491</c:v>
                </c:pt>
                <c:pt idx="319">
                  <c:v>-19.11241451476922</c:v>
                </c:pt>
                <c:pt idx="320">
                  <c:v>-19.342844470453496</c:v>
                </c:pt>
                <c:pt idx="321">
                  <c:v>-19.56757400108971</c:v>
                </c:pt>
                <c:pt idx="322">
                  <c:v>-19.786536877853706</c:v>
                </c:pt>
                <c:pt idx="323">
                  <c:v>-19.999668571380646</c:v>
                </c:pt>
                <c:pt idx="324">
                  <c:v>-20.206906270782198</c:v>
                </c:pt>
                <c:pt idx="325">
                  <c:v>-20.408188902157139</c:v>
                </c:pt>
                <c:pt idx="326">
                  <c:v>-20.603457146590124</c:v>
                </c:pt>
                <c:pt idx="327">
                  <c:v>-20.79265345763325</c:v>
                </c:pt>
                <c:pt idx="328">
                  <c:v>-20.97572207826525</c:v>
                </c:pt>
                <c:pt idx="329">
                  <c:v>-21.15260905732335</c:v>
                </c:pt>
                <c:pt idx="330">
                  <c:v>-21.323262265402931</c:v>
                </c:pt>
                <c:pt idx="331">
                  <c:v>-21.48763141022026</c:v>
                </c:pt>
                <c:pt idx="332">
                  <c:v>-21.645668051433926</c:v>
                </c:pt>
                <c:pt idx="333">
                  <c:v>-21.797325614920386</c:v>
                </c:pt>
                <c:pt idx="334">
                  <c:v>-21.942559406499573</c:v>
                </c:pt>
                <c:pt idx="335">
                  <c:v>-22.081326625106499</c:v>
                </c:pt>
                <c:pt idx="336">
                  <c:v>-22.213586375404908</c:v>
                </c:pt>
                <c:pt idx="337">
                  <c:v>-22.339299679839321</c:v>
                </c:pt>
                <c:pt idx="338">
                  <c:v>-22.458429490121897</c:v>
                </c:pt>
                <c:pt idx="339">
                  <c:v>-22.570940698150753</c:v>
                </c:pt>
                <c:pt idx="340">
                  <c:v>-22.676800146356459</c:v>
                </c:pt>
                <c:pt idx="341">
                  <c:v>-22.775976637473743</c:v>
                </c:pt>
                <c:pt idx="342">
                  <c:v>-22.868440943735457</c:v>
                </c:pt>
                <c:pt idx="343">
                  <c:v>-22.954165815486139</c:v>
                </c:pt>
                <c:pt idx="344">
                  <c:v>-23.033125989212614</c:v>
                </c:pt>
                <c:pt idx="345">
                  <c:v>-23.105298194989256</c:v>
                </c:pt>
                <c:pt idx="346">
                  <c:v>-23.170661163335758</c:v>
                </c:pt>
                <c:pt idx="347">
                  <c:v>-23.229195631485336</c:v>
                </c:pt>
                <c:pt idx="348">
                  <c:v>-23.280884349061562</c:v>
                </c:pt>
                <c:pt idx="349">
                  <c:v>-23.325712083162113</c:v>
                </c:pt>
                <c:pt idx="350">
                  <c:v>-23.363665622847989</c:v>
                </c:pt>
                <c:pt idx="351">
                  <c:v>-23.394733783036848</c:v>
                </c:pt>
                <c:pt idx="352">
                  <c:v>-23.418907407799274</c:v>
                </c:pt>
                <c:pt idx="353">
                  <c:v>-23.436179373057097</c:v>
                </c:pt>
                <c:pt idx="354">
                  <c:v>-23.44654458868288</c:v>
                </c:pt>
                <c:pt idx="355">
                  <c:v>-23.45</c:v>
                </c:pt>
                <c:pt idx="356">
                  <c:v>-23.44654458868288</c:v>
                </c:pt>
                <c:pt idx="357">
                  <c:v>-23.436179373057101</c:v>
                </c:pt>
                <c:pt idx="358">
                  <c:v>-23.418907407799274</c:v>
                </c:pt>
                <c:pt idx="359">
                  <c:v>-23.394733783036848</c:v>
                </c:pt>
                <c:pt idx="360">
                  <c:v>-23.363665622847989</c:v>
                </c:pt>
                <c:pt idx="361">
                  <c:v>-23.325712083162113</c:v>
                </c:pt>
                <c:pt idx="362">
                  <c:v>-23.280884349061562</c:v>
                </c:pt>
                <c:pt idx="363">
                  <c:v>-23.229195631485339</c:v>
                </c:pt>
                <c:pt idx="364">
                  <c:v>-23.170661163335758</c:v>
                </c:pt>
                <c:pt idx="365">
                  <c:v>-23.105298194989256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63-1C41-9B59-70757396E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62544"/>
        <c:axId val="1977191824"/>
      </c:scatterChart>
      <c:valAx>
        <c:axId val="170846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77191824"/>
        <c:crosses val="autoZero"/>
        <c:crossBetween val="midCat"/>
      </c:valAx>
      <c:valAx>
        <c:axId val="19771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0846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Jupiter's</a:t>
            </a:r>
            <a:r>
              <a:rPr lang="en-GB" baseline="0"/>
              <a:t> Moons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pattFill prst="trellis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pattFill prst="trellis">
                  <a:fgClr>
                    <a:srgbClr val="FFC000"/>
                  </a:fgClr>
                  <a:bgClr>
                    <a:schemeClr val="bg1"/>
                  </a:bgClr>
                </a:patt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EC6-2B45-96D3-11ED993B8D86}"/>
              </c:ext>
            </c:extLst>
          </c:dPt>
          <c:dPt>
            <c:idx val="1"/>
            <c:marker>
              <c:symbol val="circle"/>
              <c:size val="6"/>
              <c:spPr>
                <a:pattFill prst="trellis">
                  <a:fgClr>
                    <a:schemeClr val="accent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EC6-2B45-96D3-11ED993B8D86}"/>
              </c:ext>
            </c:extLst>
          </c:dPt>
          <c:dPt>
            <c:idx val="2"/>
            <c:marker>
              <c:symbol val="circle"/>
              <c:size val="15"/>
              <c:spPr>
                <a:pattFill prst="trellis">
                  <a:fgClr>
                    <a:schemeClr val="bg2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EC6-2B45-96D3-11ED993B8D86}"/>
              </c:ext>
            </c:extLst>
          </c:dPt>
          <c:dPt>
            <c:idx val="3"/>
            <c:marker>
              <c:symbol val="circle"/>
              <c:size val="9"/>
              <c:spPr>
                <a:pattFill prst="trellis">
                  <a:fgClr>
                    <a:schemeClr val="accent6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EC6-2B45-96D3-11ED993B8D86}"/>
              </c:ext>
            </c:extLst>
          </c:dPt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EC6-2B45-96D3-11ED993B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094080"/>
        <c:axId val="631174208"/>
      </c:scatterChart>
      <c:valAx>
        <c:axId val="663094080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1174208"/>
        <c:crosses val="autoZero"/>
        <c:crossBetween val="midCat"/>
      </c:valAx>
      <c:valAx>
        <c:axId val="6311742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663094080"/>
        <c:crosses val="autoZero"/>
        <c:crossBetween val="midCat"/>
        <c:majorUnit val="1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Equation of Time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'Equation of Time (2)'!$B$14:$B$379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'Equation of Time (2)'!$E$14:$E$379</c:f>
              <c:numCache>
                <c:formatCode>#,##0.00</c:formatCode>
                <c:ptCount val="366"/>
                <c:pt idx="0">
                  <c:v>-2.9041689599999998</c:v>
                </c:pt>
                <c:pt idx="1">
                  <c:v>-3.3498218884603053</c:v>
                </c:pt>
                <c:pt idx="2">
                  <c:v>-3.79123917350024</c:v>
                </c:pt>
                <c:pt idx="3">
                  <c:v>-4.2280121983209549</c:v>
                </c:pt>
                <c:pt idx="4">
                  <c:v>-4.6597378661818514</c:v>
                </c:pt>
                <c:pt idx="5">
                  <c:v>-5.0860190426127101</c:v>
                </c:pt>
                <c:pt idx="6">
                  <c:v>-5.5064649905941287</c:v>
                </c:pt>
                <c:pt idx="7">
                  <c:v>-5.9206917982030376</c:v>
                </c:pt>
                <c:pt idx="8">
                  <c:v>-6.3283227982288777</c:v>
                </c:pt>
                <c:pt idx="9">
                  <c:v>-6.7289889792755568</c:v>
                </c:pt>
                <c:pt idx="10">
                  <c:v>-7.1223293878742995</c:v>
                </c:pt>
                <c:pt idx="11">
                  <c:v>-7.5079915211430555</c:v>
                </c:pt>
                <c:pt idx="12">
                  <c:v>-7.8856317095393322</c:v>
                </c:pt>
                <c:pt idx="13">
                  <c:v>-8.2549154892649348</c:v>
                </c:pt>
                <c:pt idx="14">
                  <c:v>-8.6155179638932431</c:v>
                </c:pt>
                <c:pt idx="15">
                  <c:v>-8.9671241548024447</c:v>
                </c:pt>
                <c:pt idx="16">
                  <c:v>-9.3094293400111781</c:v>
                </c:pt>
                <c:pt idx="17">
                  <c:v>-9.6421393810268086</c:v>
                </c:pt>
                <c:pt idx="18">
                  <c:v>-9.964971037330514</c:v>
                </c:pt>
                <c:pt idx="19">
                  <c:v>-10.277652268138132</c:v>
                </c:pt>
                <c:pt idx="20">
                  <c:v>-10.579922521090344</c:v>
                </c:pt>
                <c:pt idx="21">
                  <c:v>-10.871533007541501</c:v>
                </c:pt>
                <c:pt idx="22">
                  <c:v>-11.152246964131875</c:v>
                </c:pt>
                <c:pt idx="23">
                  <c:v>-11.421839900344402</c:v>
                </c:pt>
                <c:pt idx="24">
                  <c:v>-11.680099831763361</c:v>
                </c:pt>
                <c:pt idx="25">
                  <c:v>-11.92682749876934</c:v>
                </c:pt>
                <c:pt idx="26">
                  <c:v>-12.161836570421832</c:v>
                </c:pt>
                <c:pt idx="27">
                  <c:v>-12.384953833298297</c:v>
                </c:pt>
                <c:pt idx="28">
                  <c:v>-12.596019365076209</c:v>
                </c:pt>
                <c:pt idx="29">
                  <c:v>-12.794886692662432</c:v>
                </c:pt>
                <c:pt idx="30">
                  <c:v>-12.981422934692519</c:v>
                </c:pt>
                <c:pt idx="31">
                  <c:v>-13.155508928240884</c:v>
                </c:pt>
                <c:pt idx="32">
                  <c:v>-13.317039339601214</c:v>
                </c:pt>
                <c:pt idx="33">
                  <c:v>-13.465922759015411</c:v>
                </c:pt>
                <c:pt idx="34">
                  <c:v>-13.602081779247982</c:v>
                </c:pt>
                <c:pt idx="35">
                  <c:v>-13.725453057921868</c:v>
                </c:pt>
                <c:pt idx="36">
                  <c:v>-13.835987363550828</c:v>
                </c:pt>
                <c:pt idx="37">
                  <c:v>-13.933649605222449</c:v>
                </c:pt>
                <c:pt idx="38">
                  <c:v>-14.018418845905234</c:v>
                </c:pt>
                <c:pt idx="39">
                  <c:v>-14.090288299372297</c:v>
                </c:pt>
                <c:pt idx="40">
                  <c:v>-14.149265310753517</c:v>
                </c:pt>
                <c:pt idx="41">
                  <c:v>-14.195371320747096</c:v>
                </c:pt>
                <c:pt idx="42">
                  <c:v>-14.228641813540801</c:v>
                </c:pt>
                <c:pt idx="43">
                  <c:v>-14.249126248512047</c:v>
                </c:pt>
                <c:pt idx="44">
                  <c:v>-14.25688797579528</c:v>
                </c:pt>
                <c:pt idx="45">
                  <c:v>-14.252004135823739</c:v>
                </c:pt>
                <c:pt idx="46">
                  <c:v>-14.234565542971731</c:v>
                </c:pt>
                <c:pt idx="47">
                  <c:v>-14.204676553441971</c:v>
                </c:pt>
                <c:pt idx="48">
                  <c:v>-14.162454917561165</c:v>
                </c:pt>
                <c:pt idx="49">
                  <c:v>-14.108031616665205</c:v>
                </c:pt>
                <c:pt idx="50">
                  <c:v>-14.041550684773375</c:v>
                </c:pt>
                <c:pt idx="51">
                  <c:v>-13.963169015268882</c:v>
                </c:pt>
                <c:pt idx="52">
                  <c:v>-13.873056152820443</c:v>
                </c:pt>
                <c:pt idx="53">
                  <c:v>-13.771394070797104</c:v>
                </c:pt>
                <c:pt idx="54">
                  <c:v>-13.658376934445284</c:v>
                </c:pt>
                <c:pt idx="55">
                  <c:v>-13.534210850113832</c:v>
                </c:pt>
                <c:pt idx="56">
                  <c:v>-13.399113600829111</c:v>
                </c:pt>
                <c:pt idx="57">
                  <c:v>-13.253314368538122</c:v>
                </c:pt>
                <c:pt idx="58">
                  <c:v>-13.097053443353339</c:v>
                </c:pt>
                <c:pt idx="59">
                  <c:v>-12.930581920147938</c:v>
                </c:pt>
                <c:pt idx="60">
                  <c:v>-12.754161382865105</c:v>
                </c:pt>
                <c:pt idx="61">
                  <c:v>-12.568063576919281</c:v>
                </c:pt>
                <c:pt idx="62">
                  <c:v>-12.372570070081206</c:v>
                </c:pt>
                <c:pt idx="63">
                  <c:v>-12.167971902252003</c:v>
                </c:pt>
                <c:pt idx="64">
                  <c:v>-11.954569224544544</c:v>
                </c:pt>
                <c:pt idx="65">
                  <c:v>-11.732670928102779</c:v>
                </c:pt>
                <c:pt idx="66">
                  <c:v>-11.502594263101692</c:v>
                </c:pt>
                <c:pt idx="67">
                  <c:v>-11.26466444838192</c:v>
                </c:pt>
                <c:pt idx="68">
                  <c:v>-11.019214272184069</c:v>
                </c:pt>
                <c:pt idx="69">
                  <c:v>-10.766583684457981</c:v>
                </c:pt>
                <c:pt idx="70">
                  <c:v>-10.507119381232078</c:v>
                </c:pt>
                <c:pt idx="71">
                  <c:v>-10.241174381537158</c:v>
                </c:pt>
                <c:pt idx="72">
                  <c:v>-9.9691075973874721</c:v>
                </c:pt>
                <c:pt idx="73">
                  <c:v>-9.6912833973301336</c:v>
                </c:pt>
                <c:pt idx="74">
                  <c:v>-9.4080711640812726</c:v>
                </c:pt>
                <c:pt idx="75">
                  <c:v>-9.1198448467740914</c:v>
                </c:pt>
                <c:pt idx="76">
                  <c:v>-8.8269825083502909</c:v>
                </c:pt>
                <c:pt idx="77">
                  <c:v>-8.52986586863185</c:v>
                </c:pt>
                <c:pt idx="78">
                  <c:v>-8.2288798436150916</c:v>
                </c:pt>
                <c:pt idx="79">
                  <c:v>-7.9244120815331875</c:v>
                </c:pt>
                <c:pt idx="80">
                  <c:v>-7.6168524962370814</c:v>
                </c:pt>
                <c:pt idx="81">
                  <c:v>-7.3065927984476211</c:v>
                </c:pt>
                <c:pt idx="82">
                  <c:v>-6.9940260254341187</c:v>
                </c:pt>
                <c:pt idx="83">
                  <c:v>-6.6795460696763485</c:v>
                </c:pt>
                <c:pt idx="84">
                  <c:v>-6.3635472070678363</c:v>
                </c:pt>
                <c:pt idx="85">
                  <c:v>-6.0464236252187922</c:v>
                </c:pt>
                <c:pt idx="86">
                  <c:v>-5.7285689524167918</c:v>
                </c:pt>
                <c:pt idx="87">
                  <c:v>-5.4103757878022707</c:v>
                </c:pt>
                <c:pt idx="88">
                  <c:v>-5.092235233314363</c:v>
                </c:pt>
                <c:pt idx="89">
                  <c:v>-4.7745364279603626</c:v>
                </c:pt>
                <c:pt idx="90">
                  <c:v>-4.4576660849591745</c:v>
                </c:pt>
                <c:pt idx="91">
                  <c:v>-4.1420080323055108</c:v>
                </c:pt>
                <c:pt idx="92">
                  <c:v>-3.8279427572975506</c:v>
                </c:pt>
                <c:pt idx="93">
                  <c:v>-3.515846955565737</c:v>
                </c:pt>
                <c:pt idx="94">
                  <c:v>-3.2060930851350644</c:v>
                </c:pt>
                <c:pt idx="95">
                  <c:v>-2.8990489260471106</c:v>
                </c:pt>
                <c:pt idx="96">
                  <c:v>-2.5950771460611444</c:v>
                </c:pt>
                <c:pt idx="97">
                  <c:v>-2.2945348729466368</c:v>
                </c:pt>
                <c:pt idx="98">
                  <c:v>-1.9977732738713148</c:v>
                </c:pt>
                <c:pt idx="99">
                  <c:v>-1.7051371423803883</c:v>
                </c:pt>
                <c:pt idx="100">
                  <c:v>-1.4169644934536834</c:v>
                </c:pt>
                <c:pt idx="101">
                  <c:v>-1.1335861671173311</c:v>
                </c:pt>
                <c:pt idx="102">
                  <c:v>-0.85532544107689557</c:v>
                </c:pt>
                <c:pt idx="103">
                  <c:v>-0.58249765282760135</c:v>
                </c:pt>
                <c:pt idx="104">
                  <c:v>-0.31540983168621167</c:v>
                </c:pt>
                <c:pt idx="105">
                  <c:v>-5.4360341177242005E-2</c:v>
                </c:pt>
                <c:pt idx="106">
                  <c:v>0.20036146780635453</c:v>
                </c:pt>
                <c:pt idx="107">
                  <c:v>0.44847559266046333</c:v>
                </c:pt>
                <c:pt idx="108">
                  <c:v>0.68971170315111308</c:v>
                </c:pt>
                <c:pt idx="109">
                  <c:v>0.92380945353950261</c:v>
                </c:pt>
                <c:pt idx="110">
                  <c:v>1.1505187823848311</c:v>
                </c:pt>
                <c:pt idx="111">
                  <c:v>1.369600199673487</c:v>
                </c:pt>
                <c:pt idx="112">
                  <c:v>1.5808250609385861</c:v>
                </c:pt>
                <c:pt idx="113">
                  <c:v>1.7839758280489892</c:v>
                </c:pt>
                <c:pt idx="114">
                  <c:v>1.9788463163630541</c:v>
                </c:pt>
                <c:pt idx="115">
                  <c:v>2.16524192795851</c:v>
                </c:pt>
                <c:pt idx="116">
                  <c:v>2.3429798706664191</c:v>
                </c:pt>
                <c:pt idx="117">
                  <c:v>2.5118893626540992</c:v>
                </c:pt>
                <c:pt idx="118">
                  <c:v>2.6718118223190701</c:v>
                </c:pt>
                <c:pt idx="119">
                  <c:v>2.8226010432735338</c:v>
                </c:pt>
                <c:pt idx="120">
                  <c:v>2.9641233542166621</c:v>
                </c:pt>
                <c:pt idx="121">
                  <c:v>3.0962577635099384</c:v>
                </c:pt>
                <c:pt idx="122">
                  <c:v>3.218896088288894</c:v>
                </c:pt>
                <c:pt idx="123">
                  <c:v>3.3319430679631523</c:v>
                </c:pt>
                <c:pt idx="124">
                  <c:v>3.4353164619749883</c:v>
                </c:pt>
                <c:pt idx="125">
                  <c:v>3.5289471317055612</c:v>
                </c:pt>
                <c:pt idx="126">
                  <c:v>3.612779106436653</c:v>
                </c:pt>
                <c:pt idx="127">
                  <c:v>3.6867696332947344</c:v>
                </c:pt>
                <c:pt idx="128">
                  <c:v>3.750889211123261</c:v>
                </c:pt>
                <c:pt idx="129">
                  <c:v>3.8051216082480792</c:v>
                </c:pt>
                <c:pt idx="130">
                  <c:v>3.8494638641200627</c:v>
                </c:pt>
                <c:pt idx="131">
                  <c:v>3.8839262748381729</c:v>
                </c:pt>
                <c:pt idx="132">
                  <c:v>3.9085323625753028</c:v>
                </c:pt>
                <c:pt idx="133">
                  <c:v>3.9233188289483998</c:v>
                </c:pt>
                <c:pt idx="134">
                  <c:v>3.928335492393368</c:v>
                </c:pt>
                <c:pt idx="135">
                  <c:v>3.9236452096243006</c:v>
                </c:pt>
                <c:pt idx="136">
                  <c:v>3.9093237812754507</c:v>
                </c:pt>
                <c:pt idx="137">
                  <c:v>3.8854598418431423</c:v>
                </c:pt>
                <c:pt idx="138">
                  <c:v>3.852154734063447</c:v>
                </c:pt>
                <c:pt idx="139">
                  <c:v>3.809522367879937</c:v>
                </c:pt>
                <c:pt idx="140">
                  <c:v>3.757689064174099</c:v>
                </c:pt>
                <c:pt idx="141">
                  <c:v>3.6967933834491364</c:v>
                </c:pt>
                <c:pt idx="142">
                  <c:v>3.6269859396756265</c:v>
                </c:pt>
                <c:pt idx="143">
                  <c:v>3.5484291995252755</c:v>
                </c:pt>
                <c:pt idx="144">
                  <c:v>3.4612972672361888</c:v>
                </c:pt>
                <c:pt idx="145">
                  <c:v>3.3657756553702471</c:v>
                </c:pt>
                <c:pt idx="146">
                  <c:v>3.2620610417398979</c:v>
                </c:pt>
                <c:pt idx="147">
                  <c:v>3.1503610127980193</c:v>
                </c:pt>
                <c:pt idx="148">
                  <c:v>3.0308937938006837</c:v>
                </c:pt>
                <c:pt idx="149">
                  <c:v>2.9038879660682841</c:v>
                </c:pt>
                <c:pt idx="150">
                  <c:v>2.7695821716857743</c:v>
                </c:pt>
                <c:pt idx="151">
                  <c:v>2.6282248059978071</c:v>
                </c:pt>
                <c:pt idx="152">
                  <c:v>2.4800736982688849</c:v>
                </c:pt>
                <c:pt idx="153">
                  <c:v>2.3253957808927783</c:v>
                </c:pt>
                <c:pt idx="154">
                  <c:v>2.1644667475491088</c:v>
                </c:pt>
                <c:pt idx="155">
                  <c:v>1.9975707007179342</c:v>
                </c:pt>
                <c:pt idx="156">
                  <c:v>1.8249997889760536</c:v>
                </c:pt>
                <c:pt idx="157">
                  <c:v>1.647053834510698</c:v>
                </c:pt>
                <c:pt idx="158">
                  <c:v>1.464039951297966</c:v>
                </c:pt>
                <c:pt idx="159">
                  <c:v>1.2762721544044151</c:v>
                </c:pt>
                <c:pt idx="160">
                  <c:v>1.0840709608808912</c:v>
                </c:pt>
                <c:pt idx="161">
                  <c:v>0.88776298272741638</c:v>
                </c:pt>
                <c:pt idx="162">
                  <c:v>0.68768051241769068</c:v>
                </c:pt>
                <c:pt idx="163">
                  <c:v>0.48416110148034719</c:v>
                </c:pt>
                <c:pt idx="164">
                  <c:v>0.27754713264251418</c:v>
                </c:pt>
                <c:pt idx="165">
                  <c:v>6.8185386048827692E-2</c:v>
                </c:pt>
                <c:pt idx="166">
                  <c:v>-0.14357339992390633</c:v>
                </c:pt>
                <c:pt idx="167">
                  <c:v>-0.35737497272967061</c:v>
                </c:pt>
                <c:pt idx="168">
                  <c:v>-0.57286201406153781</c:v>
                </c:pt>
                <c:pt idx="169">
                  <c:v>-0.78967459206744606</c:v>
                </c:pt>
                <c:pt idx="170">
                  <c:v>-1.0074506168314274</c:v>
                </c:pt>
                <c:pt idx="171">
                  <c:v>-1.2258262985741162</c:v>
                </c:pt>
                <c:pt idx="172">
                  <c:v>-1.4444366080232545</c:v>
                </c:pt>
                <c:pt idx="173">
                  <c:v>-1.6629157384021702</c:v>
                </c:pt>
                <c:pt idx="174">
                  <c:v>-1.8808975684823661</c:v>
                </c:pt>
                <c:pt idx="175">
                  <c:v>-2.098016126145005</c:v>
                </c:pt>
                <c:pt idx="176">
                  <c:v>-2.3139060518954317</c:v>
                </c:pt>
                <c:pt idx="177">
                  <c:v>-2.5282030617749407</c:v>
                </c:pt>
                <c:pt idx="178">
                  <c:v>-2.7405444091145399</c:v>
                </c:pt>
                <c:pt idx="179">
                  <c:v>-2.9505693445770786</c:v>
                </c:pt>
                <c:pt idx="180">
                  <c:v>-3.1579195739356747</c:v>
                </c:pt>
                <c:pt idx="181">
                  <c:v>-3.3622397130394148</c:v>
                </c:pt>
                <c:pt idx="182">
                  <c:v>-3.5631777394203805</c:v>
                </c:pt>
                <c:pt idx="183">
                  <c:v>-3.7603854399999981</c:v>
                </c:pt>
                <c:pt idx="184">
                  <c:v>-3.953518854357426</c:v>
                </c:pt>
                <c:pt idx="185">
                  <c:v>-4.1422387130276945</c:v>
                </c:pt>
                <c:pt idx="186">
                  <c:v>-4.3262108703033766</c:v>
                </c:pt>
                <c:pt idx="187">
                  <c:v>-4.5051067310198896</c:v>
                </c:pt>
                <c:pt idx="188">
                  <c:v>-4.6786036708116354</c:v>
                </c:pt>
                <c:pt idx="189">
                  <c:v>-4.8463854493340275</c:v>
                </c:pt>
                <c:pt idx="190">
                  <c:v>-5.0081426159544478</c:v>
                </c:pt>
                <c:pt idx="191">
                  <c:v>-5.163572907424359</c:v>
                </c:pt>
                <c:pt idx="192">
                  <c:v>-5.3123816370540702</c:v>
                </c:pt>
                <c:pt idx="193">
                  <c:v>-5.4542820749217524</c:v>
                </c:pt>
                <c:pt idx="194">
                  <c:v>-5.5889958186588178</c:v>
                </c:pt>
                <c:pt idx="195">
                  <c:v>-5.716253154365015</c:v>
                </c:pt>
                <c:pt idx="196">
                  <c:v>-5.8357934072180768</c:v>
                </c:pt>
                <c:pt idx="197">
                  <c:v>-5.9473652813550633</c:v>
                </c:pt>
                <c:pt idx="198">
                  <c:v>-6.0507271886151699</c:v>
                </c:pt>
                <c:pt idx="199">
                  <c:v>-6.1456475657468479</c:v>
                </c:pt>
                <c:pt idx="200">
                  <c:v>-6.2319051796958798</c:v>
                </c:pt>
                <c:pt idx="201">
                  <c:v>-6.3092894206049177</c:v>
                </c:pt>
                <c:pt idx="202">
                  <c:v>-6.3776005821696939</c:v>
                </c:pt>
                <c:pt idx="203">
                  <c:v>-6.4366501290119489</c:v>
                </c:pt>
                <c:pt idx="204">
                  <c:v>-6.4862609507444917</c:v>
                </c:pt>
                <c:pt idx="205">
                  <c:v>-6.5262676024195523</c:v>
                </c:pt>
                <c:pt idx="206">
                  <c:v>-6.5565165310676568</c:v>
                </c:pt>
                <c:pt idx="207">
                  <c:v>-6.5768662880506952</c:v>
                </c:pt>
                <c:pt idx="208">
                  <c:v>-6.5871877269696517</c:v>
                </c:pt>
                <c:pt idx="209">
                  <c:v>-6.5873641868845256</c:v>
                </c:pt>
                <c:pt idx="210">
                  <c:v>-6.5772916606213325</c:v>
                </c:pt>
                <c:pt idx="211">
                  <c:v>-6.5568789479587348</c:v>
                </c:pt>
                <c:pt idx="212">
                  <c:v>-6.5260477935046977</c:v>
                </c:pt>
                <c:pt idx="213">
                  <c:v>-6.4847330090917437</c:v>
                </c:pt>
                <c:pt idx="214">
                  <c:v>-6.4328825805375933</c:v>
                </c:pt>
                <c:pt idx="215">
                  <c:v>-6.3704577586365696</c:v>
                </c:pt>
                <c:pt idx="216">
                  <c:v>-6.2974331342657637</c:v>
                </c:pt>
                <c:pt idx="217">
                  <c:v>-6.213796697508724</c:v>
                </c:pt>
                <c:pt idx="218">
                  <c:v>-6.1195498807184219</c:v>
                </c:pt>
                <c:pt idx="219">
                  <c:v>-6.0147075854601981</c:v>
                </c:pt>
                <c:pt idx="220">
                  <c:v>-5.8992981932944915</c:v>
                </c:pt>
                <c:pt idx="221">
                  <c:v>-5.7733635603782858</c:v>
                </c:pt>
                <c:pt idx="222">
                  <c:v>-5.6369589958833677</c:v>
                </c:pt>
                <c:pt idx="223">
                  <c:v>-5.4901532242486661</c:v>
                </c:pt>
                <c:pt idx="224">
                  <c:v>-5.3330283313030806</c:v>
                </c:pt>
                <c:pt idx="225">
                  <c:v>-5.1656796943142798</c:v>
                </c:pt>
                <c:pt idx="226">
                  <c:v>-4.9882158960380716</c:v>
                </c:pt>
                <c:pt idx="227">
                  <c:v>-4.8007586228617969</c:v>
                </c:pt>
                <c:pt idx="228">
                  <c:v>-4.6034425471541898</c:v>
                </c:pt>
                <c:pt idx="229">
                  <c:v>-4.3964151939526728</c:v>
                </c:pt>
                <c:pt idx="230">
                  <c:v>-4.1798367921378352</c:v>
                </c:pt>
                <c:pt idx="231">
                  <c:v>-3.9538801102630825</c:v>
                </c:pt>
                <c:pt idx="232">
                  <c:v>-3.7187302772257005</c:v>
                </c:pt>
                <c:pt idx="233">
                  <c:v>-3.4745845879835207</c:v>
                </c:pt>
                <c:pt idx="234">
                  <c:v>-3.221652294539203</c:v>
                </c:pt>
                <c:pt idx="235">
                  <c:v>-2.9601543824315244</c:v>
                </c:pt>
                <c:pt idx="236">
                  <c:v>-2.6903233329903071</c:v>
                </c:pt>
                <c:pt idx="237">
                  <c:v>-2.4124028716285633</c:v>
                </c:pt>
                <c:pt idx="238">
                  <c:v>-2.126647702461915</c:v>
                </c:pt>
                <c:pt idx="239">
                  <c:v>-1.8333232295617088</c:v>
                </c:pt>
                <c:pt idx="240">
                  <c:v>-1.5327052651640074</c:v>
                </c:pt>
                <c:pt idx="241">
                  <c:v>-1.2250797251722199</c:v>
                </c:pt>
                <c:pt idx="242">
                  <c:v>-0.91074231230630265</c:v>
                </c:pt>
                <c:pt idx="243">
                  <c:v>-0.589998187265798</c:v>
                </c:pt>
                <c:pt idx="244">
                  <c:v>-0.26316162828890372</c:v>
                </c:pt>
                <c:pt idx="245">
                  <c:v>6.9444320497143913E-2</c:v>
                </c:pt>
                <c:pt idx="246">
                  <c:v>0.40748821152525633</c:v>
                </c:pt>
                <c:pt idx="247">
                  <c:v>0.75063056661539351</c:v>
                </c:pt>
                <c:pt idx="248">
                  <c:v>1.0985242597451987</c:v>
                </c:pt>
                <c:pt idx="249">
                  <c:v>1.4508149093179721</c:v>
                </c:pt>
                <c:pt idx="250">
                  <c:v>1.8071412794708623</c:v>
                </c:pt>
                <c:pt idx="251">
                  <c:v>2.1671356899549683</c:v>
                </c:pt>
                <c:pt idx="252">
                  <c:v>2.5304244341088205</c:v>
                </c:pt>
                <c:pt idx="253">
                  <c:v>2.896628204437389</c:v>
                </c:pt>
                <c:pt idx="254">
                  <c:v>3.2653625252989986</c:v>
                </c:pt>
                <c:pt idx="255">
                  <c:v>3.6362381921946554</c:v>
                </c:pt>
                <c:pt idx="256">
                  <c:v>4.0088617171459617</c:v>
                </c:pt>
                <c:pt idx="257">
                  <c:v>4.3828357796406303</c:v>
                </c:pt>
                <c:pt idx="258">
                  <c:v>4.7577596826177837</c:v>
                </c:pt>
                <c:pt idx="259">
                  <c:v>5.1332298129592902</c:v>
                </c:pt>
                <c:pt idx="260">
                  <c:v>5.5088401059477174</c:v>
                </c:pt>
                <c:pt idx="261">
                  <c:v>5.884182513146853</c:v>
                </c:pt>
                <c:pt idx="262">
                  <c:v>6.2588474731564165</c:v>
                </c:pt>
                <c:pt idx="263">
                  <c:v>6.6324243846889965</c:v>
                </c:pt>
                <c:pt idx="264">
                  <c:v>7.0045020814147136</c:v>
                </c:pt>
                <c:pt idx="265">
                  <c:v>7.3746693080162187</c:v>
                </c:pt>
                <c:pt idx="266">
                  <c:v>7.7425151968956785</c:v>
                </c:pt>
                <c:pt idx="267">
                  <c:v>8.1076297449741439</c:v>
                </c:pt>
                <c:pt idx="268">
                  <c:v>8.4696042900234687</c:v>
                </c:pt>
                <c:pt idx="269">
                  <c:v>8.8280319859713252</c:v>
                </c:pt>
                <c:pt idx="270">
                  <c:v>9.1825082766211423</c:v>
                </c:pt>
                <c:pt idx="271">
                  <c:v>9.5326313672300085</c:v>
                </c:pt>
                <c:pt idx="272">
                  <c:v>9.8780026933904477</c:v>
                </c:pt>
                <c:pt idx="273">
                  <c:v>10.218227386664635</c:v>
                </c:pt>
                <c:pt idx="274">
                  <c:v>10.552914736423645</c:v>
                </c:pt>
                <c:pt idx="275">
                  <c:v>10.88167864734811</c:v>
                </c:pt>
                <c:pt idx="276">
                  <c:v>11.204138092052107</c:v>
                </c:pt>
                <c:pt idx="277">
                  <c:v>11.519917558297481</c:v>
                </c:pt>
                <c:pt idx="278">
                  <c:v>11.828647490271928</c:v>
                </c:pt>
                <c:pt idx="279">
                  <c:v>12.129964723411165</c:v>
                </c:pt>
                <c:pt idx="280">
                  <c:v>12.423512912252857</c:v>
                </c:pt>
                <c:pt idx="281">
                  <c:v>12.708942950818024</c:v>
                </c:pt>
                <c:pt idx="282">
                  <c:v>12.985913385024331</c:v>
                </c:pt>
                <c:pt idx="283">
                  <c:v>13.254090816644883</c:v>
                </c:pt>
                <c:pt idx="284">
                  <c:v>13.513150298335828</c:v>
                </c:pt>
                <c:pt idx="285">
                  <c:v>13.762775719266754</c:v>
                </c:pt>
                <c:pt idx="286">
                  <c:v>14.002660180898287</c:v>
                </c:pt>
                <c:pt idx="287">
                  <c:v>14.232506362463221</c:v>
                </c:pt>
                <c:pt idx="288">
                  <c:v>14.452026875719179</c:v>
                </c:pt>
                <c:pt idx="289">
                  <c:v>14.6609446085534</c:v>
                </c:pt>
                <c:pt idx="290">
                  <c:v>14.858993057033262</c:v>
                </c:pt>
                <c:pt idx="291">
                  <c:v>15.045916645509418</c:v>
                </c:pt>
                <c:pt idx="292">
                  <c:v>15.221471034392588</c:v>
                </c:pt>
                <c:pt idx="293">
                  <c:v>15.385423415239318</c:v>
                </c:pt>
                <c:pt idx="294">
                  <c:v>15.537552792796628</c:v>
                </c:pt>
                <c:pt idx="295">
                  <c:v>15.677650253671059</c:v>
                </c:pt>
                <c:pt idx="296">
                  <c:v>15.805519221302816</c:v>
                </c:pt>
                <c:pt idx="297">
                  <c:v>15.920975696942115</c:v>
                </c:pt>
                <c:pt idx="298">
                  <c:v>16.023848486340725</c:v>
                </c:pt>
                <c:pt idx="299">
                  <c:v>16.113979411888771</c:v>
                </c:pt>
                <c:pt idx="300">
                  <c:v>16.191223509943647</c:v>
                </c:pt>
                <c:pt idx="301">
                  <c:v>16.255449213115199</c:v>
                </c:pt>
                <c:pt idx="302">
                  <c:v>16.306538517289017</c:v>
                </c:pt>
                <c:pt idx="303">
                  <c:v>16.344387133187354</c:v>
                </c:pt>
                <c:pt idx="304">
                  <c:v>16.368904622285488</c:v>
                </c:pt>
                <c:pt idx="305">
                  <c:v>16.380014516919282</c:v>
                </c:pt>
                <c:pt idx="306">
                  <c:v>16.377654424438635</c:v>
                </c:pt>
                <c:pt idx="307">
                  <c:v>16.361776115279703</c:v>
                </c:pt>
                <c:pt idx="308">
                  <c:v>16.332345594847922</c:v>
                </c:pt>
                <c:pt idx="309">
                  <c:v>16.289343159122666</c:v>
                </c:pt>
                <c:pt idx="310">
                  <c:v>16.232763433913323</c:v>
                </c:pt>
                <c:pt idx="311">
                  <c:v>16.162615397715953</c:v>
                </c:pt>
                <c:pt idx="312">
                  <c:v>16.078922388138523</c:v>
                </c:pt>
                <c:pt idx="313">
                  <c:v>15.981722091882341</c:v>
                </c:pt>
                <c:pt idx="314">
                  <c:v>15.871066518286149</c:v>
                </c:pt>
                <c:pt idx="315">
                  <c:v>15.747021956458912</c:v>
                </c:pt>
                <c:pt idx="316">
                  <c:v>15.60966891604629</c:v>
                </c:pt>
                <c:pt idx="317">
                  <c:v>15.459102051695146</c:v>
                </c:pt>
                <c:pt idx="318">
                  <c:v>15.295430071299352</c:v>
                </c:pt>
                <c:pt idx="319">
                  <c:v>15.118775628129155</c:v>
                </c:pt>
                <c:pt idx="320">
                  <c:v>14.929275196965454</c:v>
                </c:pt>
                <c:pt idx="321">
                  <c:v>14.727078934378696</c:v>
                </c:pt>
                <c:pt idx="322">
                  <c:v>14.512350523310971</c:v>
                </c:pt>
                <c:pt idx="323">
                  <c:v>14.285267002138106</c:v>
                </c:pt>
                <c:pt idx="324">
                  <c:v>14.046018578406782</c:v>
                </c:pt>
                <c:pt idx="325">
                  <c:v>13.794808427459575</c:v>
                </c:pt>
                <c:pt idx="326">
                  <c:v>13.531852476178619</c:v>
                </c:pt>
                <c:pt idx="327">
                  <c:v>13.2573791720959</c:v>
                </c:pt>
                <c:pt idx="328">
                  <c:v>12.971629238135511</c:v>
                </c:pt>
                <c:pt idx="329">
                  <c:v>12.674855413269491</c:v>
                </c:pt>
                <c:pt idx="330">
                  <c:v>12.367322179386463</c:v>
                </c:pt>
                <c:pt idx="331">
                  <c:v>12.0493054746868</c:v>
                </c:pt>
                <c:pt idx="332">
                  <c:v>11.721092393935685</c:v>
                </c:pt>
                <c:pt idx="333">
                  <c:v>11.382980875919111</c:v>
                </c:pt>
                <c:pt idx="334">
                  <c:v>11.035279378463869</c:v>
                </c:pt>
                <c:pt idx="335">
                  <c:v>10.678306541397271</c:v>
                </c:pt>
                <c:pt idx="336">
                  <c:v>10.312390837835142</c:v>
                </c:pt>
                <c:pt idx="337">
                  <c:v>9.9378702142023059</c:v>
                </c:pt>
                <c:pt idx="338">
                  <c:v>9.5550917194008385</c:v>
                </c:pt>
                <c:pt idx="339">
                  <c:v>9.1644111235558459</c:v>
                </c:pt>
                <c:pt idx="340">
                  <c:v>8.7661925267795553</c:v>
                </c:pt>
                <c:pt idx="341">
                  <c:v>8.3608079584068502</c:v>
                </c:pt>
                <c:pt idx="342">
                  <c:v>7.9486369671658039</c:v>
                </c:pt>
                <c:pt idx="343">
                  <c:v>7.5300662027586807</c:v>
                </c:pt>
                <c:pt idx="344">
                  <c:v>7.1054889893370561</c:v>
                </c:pt>
                <c:pt idx="345">
                  <c:v>6.6753048913659816</c:v>
                </c:pt>
                <c:pt idx="346">
                  <c:v>6.2399192723799839</c:v>
                </c:pt>
                <c:pt idx="347">
                  <c:v>5.7997428471418688</c:v>
                </c:pt>
                <c:pt idx="348">
                  <c:v>5.3551912277243012</c:v>
                </c:pt>
                <c:pt idx="349">
                  <c:v>4.9066844640390359</c:v>
                </c:pt>
                <c:pt idx="350">
                  <c:v>4.4546465793478554</c:v>
                </c:pt>
                <c:pt idx="351">
                  <c:v>3.9995051012922076</c:v>
                </c:pt>
                <c:pt idx="352">
                  <c:v>3.5416905889867514</c:v>
                </c:pt>
                <c:pt idx="353">
                  <c:v>3.0816361567235906</c:v>
                </c:pt>
                <c:pt idx="354">
                  <c:v>2.6197769948408647</c:v>
                </c:pt>
                <c:pt idx="355">
                  <c:v>2.1565498883100527</c:v>
                </c:pt>
                <c:pt idx="356">
                  <c:v>1.6923927336006115</c:v>
                </c:pt>
                <c:pt idx="357">
                  <c:v>1.2277440543825542</c:v>
                </c:pt>
                <c:pt idx="358">
                  <c:v>0.7630425166272502</c:v>
                </c:pt>
                <c:pt idx="359">
                  <c:v>0.29872644367005208</c:v>
                </c:pt>
                <c:pt idx="360">
                  <c:v>-0.164766668204503</c:v>
                </c:pt>
                <c:pt idx="361">
                  <c:v>-0.62700063309239085</c:v>
                </c:pt>
                <c:pt idx="362">
                  <c:v>-1.0875410571550637</c:v>
                </c:pt>
                <c:pt idx="363">
                  <c:v>-1.5459558181013202</c:v>
                </c:pt>
                <c:pt idx="364">
                  <c:v>-2.0018155419103691</c:v>
                </c:pt>
                <c:pt idx="365">
                  <c:v>-2.4546940762441434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543-A54E-A7AC-0E10DC64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5968"/>
        <c:axId val="122197504"/>
      </c:lineChart>
      <c:dateAx>
        <c:axId val="122195968"/>
        <c:scaling>
          <c:orientation val="minMax"/>
        </c:scaling>
        <c:delete val="0"/>
        <c:axPos val="b"/>
        <c:numFmt formatCode="m/d/yy" sourceLinked="0"/>
        <c:majorTickMark val="in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en-CH"/>
          </a:p>
        </c:txPr>
        <c:crossAx val="122197504"/>
        <c:crosses val="autoZero"/>
        <c:auto val="0"/>
        <c:lblOffset val="100"/>
        <c:baseTimeUnit val="days"/>
        <c:majorUnit val="30"/>
        <c:majorTimeUnit val="days"/>
      </c:dateAx>
      <c:valAx>
        <c:axId val="12219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219596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Analemma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'Equation of Time (1)'!$D$14:$D$379</c:f>
              <c:numCache>
                <c:formatCode>0.00</c:formatCode>
                <c:ptCount val="366"/>
                <c:pt idx="0">
                  <c:v>-3.39</c:v>
                </c:pt>
                <c:pt idx="1">
                  <c:v>-3.8319686096168271</c:v>
                </c:pt>
                <c:pt idx="2">
                  <c:v>-4.2693048532451172</c:v>
                </c:pt>
                <c:pt idx="3">
                  <c:v>-4.7016058380121866</c:v>
                </c:pt>
                <c:pt idx="4">
                  <c:v>-5.1284746071167095</c:v>
                </c:pt>
                <c:pt idx="5">
                  <c:v>-5.5495205745475307</c:v>
                </c:pt>
                <c:pt idx="6">
                  <c:v>-5.9643599523025479</c:v>
                </c:pt>
                <c:pt idx="7">
                  <c:v>-6.3726161696138766</c:v>
                </c:pt>
                <c:pt idx="8">
                  <c:v>-6.7739202836949133</c:v>
                </c:pt>
                <c:pt idx="9">
                  <c:v>-7.1679113815348998</c:v>
                </c:pt>
                <c:pt idx="10">
                  <c:v>-7.5542369722771152</c:v>
                </c:pt>
                <c:pt idx="11">
                  <c:v>-7.9325533697279704</c:v>
                </c:pt>
                <c:pt idx="12">
                  <c:v>-8.3025260645557832</c:v>
                </c:pt>
                <c:pt idx="13">
                  <c:v>-8.6638300857502806</c:v>
                </c:pt>
                <c:pt idx="14">
                  <c:v>-9.0161503509263845</c:v>
                </c:pt>
                <c:pt idx="15">
                  <c:v>-9.3591820050690586</c:v>
                </c:pt>
                <c:pt idx="16">
                  <c:v>-9.692630747329531</c:v>
                </c:pt>
                <c:pt idx="17">
                  <c:v>-10.016213145497275</c:v>
                </c:pt>
                <c:pt idx="18">
                  <c:v>-10.329656937786643</c:v>
                </c:pt>
                <c:pt idx="19">
                  <c:v>-10.632701321591938</c:v>
                </c:pt>
                <c:pt idx="20">
                  <c:v>-10.925097228880045</c:v>
                </c:pt>
                <c:pt idx="21">
                  <c:v>-11.206607587905424</c:v>
                </c:pt>
                <c:pt idx="22">
                  <c:v>-11.477007570948402</c:v>
                </c:pt>
                <c:pt idx="23">
                  <c:v>-11.736084827794055</c:v>
                </c:pt>
                <c:pt idx="24">
                  <c:v>-11.983639704685803</c:v>
                </c:pt>
                <c:pt idx="25">
                  <c:v>-12.219485448504813</c:v>
                </c:pt>
                <c:pt idx="26">
                  <c:v>-12.44344839594377</c:v>
                </c:pt>
                <c:pt idx="27">
                  <c:v>-12.655368147461154</c:v>
                </c:pt>
                <c:pt idx="28">
                  <c:v>-12.855097725819991</c:v>
                </c:pt>
                <c:pt idx="29">
                  <c:v>-13.04250371903326</c:v>
                </c:pt>
                <c:pt idx="30">
                  <c:v>-13.217466407556335</c:v>
                </c:pt>
                <c:pt idx="31">
                  <c:v>-13.379879875585466</c:v>
                </c:pt>
                <c:pt idx="32">
                  <c:v>-13.52965210633981</c:v>
                </c:pt>
                <c:pt idx="33">
                  <c:v>-13.666705061223489</c:v>
                </c:pt>
                <c:pt idx="34">
                  <c:v>-13.790974742782961</c:v>
                </c:pt>
                <c:pt idx="35">
                  <c:v>-13.90241124139404</c:v>
                </c:pt>
                <c:pt idx="36">
                  <c:v>-14.000978765632059</c:v>
                </c:pt>
                <c:pt idx="37">
                  <c:v>-14.086655656297678</c:v>
                </c:pt>
                <c:pt idx="38">
                  <c:v>-14.159434384090208</c:v>
                </c:pt>
                <c:pt idx="39">
                  <c:v>-14.219321530939297</c:v>
                </c:pt>
                <c:pt idx="40">
                  <c:v>-14.300517739536817</c:v>
                </c:pt>
                <c:pt idx="41">
                  <c:v>-14.321910125235823</c:v>
                </c:pt>
                <c:pt idx="42">
                  <c:v>-14.330577426914285</c:v>
                </c:pt>
                <c:pt idx="43">
                  <c:v>-14.326595933851852</c:v>
                </c:pt>
                <c:pt idx="44">
                  <c:v>-14.310055594397568</c:v>
                </c:pt>
                <c:pt idx="45">
                  <c:v>-14.2810598848198</c:v>
                </c:pt>
                <c:pt idx="46">
                  <c:v>-14.239725662586302</c:v>
                </c:pt>
                <c:pt idx="47">
                  <c:v>-14.186183004254685</c:v>
                </c:pt>
                <c:pt idx="48">
                  <c:v>-14.120575028171489</c:v>
                </c:pt>
                <c:pt idx="49">
                  <c:v>-14.043057702195963</c:v>
                </c:pt>
                <c:pt idx="50">
                  <c:v>-13.953799636682142</c:v>
                </c:pt>
                <c:pt idx="51">
                  <c:v>-13.852981862970037</c:v>
                </c:pt>
                <c:pt idx="52">
                  <c:v>-13.740797597653781</c:v>
                </c:pt>
                <c:pt idx="53">
                  <c:v>-13.61745199291115</c:v>
                </c:pt>
                <c:pt idx="54">
                  <c:v>-13.48316187319525</c:v>
                </c:pt>
                <c:pt idx="55">
                  <c:v>-13.33815545860503</c:v>
                </c:pt>
                <c:pt idx="56">
                  <c:v>-13.182672075266931</c:v>
                </c:pt>
                <c:pt idx="57">
                  <c:v>-13.016961853075109</c:v>
                </c:pt>
                <c:pt idx="58">
                  <c:v>-12.841285411152464</c:v>
                </c:pt>
                <c:pt idx="59">
                  <c:v>-12.655913531409032</c:v>
                </c:pt>
                <c:pt idx="60">
                  <c:v>-12.461126820588198</c:v>
                </c:pt>
                <c:pt idx="61">
                  <c:v>-12.257215361204631</c:v>
                </c:pt>
                <c:pt idx="62">
                  <c:v>-12.044478351790776</c:v>
                </c:pt>
                <c:pt idx="63">
                  <c:v>-11.8232237368812</c:v>
                </c:pt>
                <c:pt idx="64">
                  <c:v>-11.593767827176066</c:v>
                </c:pt>
                <c:pt idx="65">
                  <c:v>-11.356434910336436</c:v>
                </c:pt>
                <c:pt idx="66">
                  <c:v>-11.111556852874941</c:v>
                </c:pt>
                <c:pt idx="67">
                  <c:v>-10.859472693615839</c:v>
                </c:pt>
                <c:pt idx="68">
                  <c:v>-10.60052822920812</c:v>
                </c:pt>
                <c:pt idx="69">
                  <c:v>-10.335075592184605</c:v>
                </c:pt>
                <c:pt idx="70">
                  <c:v>-10.063472822068686</c:v>
                </c:pt>
                <c:pt idx="71">
                  <c:v>-9.7860834300382535</c:v>
                </c:pt>
                <c:pt idx="72">
                  <c:v>-9.5032759576639307</c:v>
                </c:pt>
                <c:pt idx="73">
                  <c:v>-9.2154235302454524</c:v>
                </c:pt>
                <c:pt idx="74">
                  <c:v>-8.9229034052763918</c:v>
                </c:pt>
                <c:pt idx="75">
                  <c:v>-8.6260965165727939</c:v>
                </c:pt>
                <c:pt idx="76">
                  <c:v>-8.3253870146064948</c:v>
                </c:pt>
                <c:pt idx="77">
                  <c:v>-8.0211618035880186</c:v>
                </c:pt>
                <c:pt idx="78">
                  <c:v>-7.71381007584767</c:v>
                </c:pt>
                <c:pt idx="79">
                  <c:v>-7.4037228440665253</c:v>
                </c:pt>
                <c:pt idx="80">
                  <c:v>-7.0912924719113555</c:v>
                </c:pt>
                <c:pt idx="81">
                  <c:v>-6.7769122036291556</c:v>
                </c:pt>
                <c:pt idx="82">
                  <c:v>-6.4609756931582139</c:v>
                </c:pt>
                <c:pt idx="83">
                  <c:v>-6.1438765333128416</c:v>
                </c:pt>
                <c:pt idx="84">
                  <c:v>-5.8260077855987538</c:v>
                </c:pt>
                <c:pt idx="85">
                  <c:v>-5.5077615112152278</c:v>
                </c:pt>
                <c:pt idx="86">
                  <c:v>-5.1895283037984354</c:v>
                </c:pt>
                <c:pt idx="87">
                  <c:v>-4.8716968244583025</c:v>
                </c:pt>
                <c:pt idx="88">
                  <c:v>-4.5546533396583166</c:v>
                </c:pt>
                <c:pt idx="89">
                  <c:v>-4.2387812624840571</c:v>
                </c:pt>
                <c:pt idx="90">
                  <c:v>-3.9244606978423406</c:v>
                </c:pt>
                <c:pt idx="91">
                  <c:v>-3.6120679921278196</c:v>
                </c:pt>
                <c:pt idx="92">
                  <c:v>-3.3019752878885136</c:v>
                </c:pt>
                <c:pt idx="93">
                  <c:v>-2.994550084015791</c:v>
                </c:pt>
                <c:pt idx="94">
                  <c:v>-2.6901548019774819</c:v>
                </c:pt>
                <c:pt idx="95">
                  <c:v>-2.3891463586056156</c:v>
                </c:pt>
                <c:pt idx="96">
                  <c:v>-2.0918757459424073</c:v>
                </c:pt>
                <c:pt idx="97">
                  <c:v>-1.7986876186394642</c:v>
                </c:pt>
                <c:pt idx="98">
                  <c:v>-1.5099198893963419</c:v>
                </c:pt>
                <c:pt idx="99">
                  <c:v>-1.2259033329147817</c:v>
                </c:pt>
                <c:pt idx="100">
                  <c:v>-0.94696119883471752</c:v>
                </c:pt>
                <c:pt idx="101">
                  <c:v>-0.67340883410760055</c:v>
                </c:pt>
                <c:pt idx="102">
                  <c:v>-0.40555331525106419</c:v>
                </c:pt>
                <c:pt idx="103">
                  <c:v>-0.14369309091723581</c:v>
                </c:pt>
                <c:pt idx="104">
                  <c:v>0.11188236480523894</c:v>
                </c:pt>
                <c:pt idx="105">
                  <c:v>0.36089288794843721</c:v>
                </c:pt>
                <c:pt idx="106">
                  <c:v>0.60306794868765934</c:v>
                </c:pt>
                <c:pt idx="107">
                  <c:v>0.83814696344915518</c:v>
                </c:pt>
                <c:pt idx="108">
                  <c:v>1.0658795947371944</c:v>
                </c:pt>
                <c:pt idx="109">
                  <c:v>1.2860260383291928</c:v>
                </c:pt>
                <c:pt idx="110">
                  <c:v>1.4983572975026691</c:v>
                </c:pt>
                <c:pt idx="111">
                  <c:v>1.7026554439733825</c:v>
                </c:pt>
                <c:pt idx="112">
                  <c:v>1.8987138652395883</c:v>
                </c:pt>
                <c:pt idx="113">
                  <c:v>2.0863374980437577</c:v>
                </c:pt>
                <c:pt idx="114">
                  <c:v>2.265343047679548</c:v>
                </c:pt>
                <c:pt idx="115">
                  <c:v>2.4355591928885589</c:v>
                </c:pt>
                <c:pt idx="116">
                  <c:v>2.5968267761087658</c:v>
                </c:pt>
                <c:pt idx="117">
                  <c:v>2.7489989788537494</c:v>
                </c:pt>
                <c:pt idx="118">
                  <c:v>2.8919414820195817</c:v>
                </c:pt>
                <c:pt idx="119">
                  <c:v>3.0255326109342606</c:v>
                </c:pt>
                <c:pt idx="120">
                  <c:v>3.1496634649825292</c:v>
                </c:pt>
                <c:pt idx="121">
                  <c:v>3.2642380316574018</c:v>
                </c:pt>
                <c:pt idx="122">
                  <c:v>3.3691732849081992</c:v>
                </c:pt>
                <c:pt idx="123">
                  <c:v>3.4643992676734703</c:v>
                </c:pt>
                <c:pt idx="124">
                  <c:v>3.5498591585061217</c:v>
                </c:pt>
                <c:pt idx="125">
                  <c:v>3.6255093222167964</c:v>
                </c:pt>
                <c:pt idx="126">
                  <c:v>3.6913193444806991</c:v>
                </c:pt>
                <c:pt idx="127">
                  <c:v>3.7472720503719819</c:v>
                </c:pt>
                <c:pt idx="128">
                  <c:v>3.7933635068089755</c:v>
                </c:pt>
                <c:pt idx="129">
                  <c:v>3.8296030089126161</c:v>
                </c:pt>
                <c:pt idx="130">
                  <c:v>3.8560130502995484</c:v>
                </c:pt>
                <c:pt idx="131">
                  <c:v>3.8726292773504172</c:v>
                </c:pt>
                <c:pt idx="132">
                  <c:v>3.8795004275129514</c:v>
                </c:pt>
                <c:pt idx="133">
                  <c:v>3.8766882517183454</c:v>
                </c:pt>
                <c:pt idx="134">
                  <c:v>3.8642674210083197</c:v>
                </c:pt>
                <c:pt idx="135">
                  <c:v>3.8423254174890085</c:v>
                </c:pt>
                <c:pt idx="136">
                  <c:v>3.8109624097463746</c:v>
                </c:pt>
                <c:pt idx="137">
                  <c:v>3.7702911128763636</c:v>
                </c:pt>
                <c:pt idx="138">
                  <c:v>3.720436633301226</c:v>
                </c:pt>
                <c:pt idx="139">
                  <c:v>3.661536298561475</c:v>
                </c:pt>
                <c:pt idx="140">
                  <c:v>3.5937394722908778</c:v>
                </c:pt>
                <c:pt idx="141">
                  <c:v>3.5172073545993428</c:v>
                </c:pt>
                <c:pt idx="142">
                  <c:v>3.4321127681059416</c:v>
                </c:pt>
                <c:pt idx="143">
                  <c:v>3.3386399298813805</c:v>
                </c:pt>
                <c:pt idx="144">
                  <c:v>3.2369842095758576</c:v>
                </c:pt>
                <c:pt idx="145">
                  <c:v>3.1273518740247503</c:v>
                </c:pt>
                <c:pt idx="146">
                  <c:v>3.0099598186405174</c:v>
                </c:pt>
                <c:pt idx="147">
                  <c:v>2.8850352859150012</c:v>
                </c:pt>
                <c:pt idx="148">
                  <c:v>2.7528155713714941</c:v>
                </c:pt>
                <c:pt idx="149">
                  <c:v>2.6135477173209285</c:v>
                </c:pt>
                <c:pt idx="150">
                  <c:v>2.4674881947909961</c:v>
                </c:pt>
                <c:pt idx="151">
                  <c:v>2.3149025740110014</c:v>
                </c:pt>
                <c:pt idx="152">
                  <c:v>2.1560651838488925</c:v>
                </c:pt>
                <c:pt idx="153">
                  <c:v>1.9912587606100587</c:v>
                </c:pt>
                <c:pt idx="154">
                  <c:v>1.8207740866199584</c:v>
                </c:pt>
                <c:pt idx="155">
                  <c:v>1.6449096190250483</c:v>
                </c:pt>
                <c:pt idx="156">
                  <c:v>1.463971109257761</c:v>
                </c:pt>
                <c:pt idx="157">
                  <c:v>1.278271213622709</c:v>
                </c:pt>
                <c:pt idx="158">
                  <c:v>1.088129095471567</c:v>
                </c:pt>
                <c:pt idx="159">
                  <c:v>0.89387001944426991</c:v>
                </c:pt>
                <c:pt idx="160">
                  <c:v>0.69582493826343672</c:v>
                </c:pt>
                <c:pt idx="161">
                  <c:v>0.49433007257793715</c:v>
                </c:pt>
                <c:pt idx="162">
                  <c:v>0.28972648435968651</c:v>
                </c:pt>
                <c:pt idx="163">
                  <c:v>8.2359644365398665E-2</c:v>
                </c:pt>
                <c:pt idx="164">
                  <c:v>-0.12742100581775784</c:v>
                </c:pt>
                <c:pt idx="165">
                  <c:v>-0.33926249661746688</c:v>
                </c:pt>
                <c:pt idx="166">
                  <c:v>-0.55280877768122938</c:v>
                </c:pt>
                <c:pt idx="167">
                  <c:v>-0.76770116890485784</c:v>
                </c:pt>
                <c:pt idx="168">
                  <c:v>-0.9835788147434803</c:v>
                </c:pt>
                <c:pt idx="169">
                  <c:v>-1.2000791412603329</c:v>
                </c:pt>
                <c:pt idx="170">
                  <c:v>-1.4168383153652147</c:v>
                </c:pt>
                <c:pt idx="171">
                  <c:v>-1.6334917056919607</c:v>
                </c:pt>
                <c:pt idx="172">
                  <c:v>-1.8496743445621693</c:v>
                </c:pt>
                <c:pt idx="173">
                  <c:v>-2.06502139048122</c:v>
                </c:pt>
                <c:pt idx="174">
                  <c:v>-2.2791685906119095</c:v>
                </c:pt>
                <c:pt idx="175">
                  <c:v>-2.4917527426709718</c:v>
                </c:pt>
                <c:pt idx="176">
                  <c:v>-2.7024121556945153</c:v>
                </c:pt>
                <c:pt idx="177">
                  <c:v>-2.9107871091195805</c:v>
                </c:pt>
                <c:pt idx="178">
                  <c:v>-3.1165203096310283</c:v>
                </c:pt>
                <c:pt idx="179">
                  <c:v>-3.3192573452256333</c:v>
                </c:pt>
                <c:pt idx="180">
                  <c:v>-3.5186471359484131</c:v>
                </c:pt>
                <c:pt idx="181">
                  <c:v>-3.7143423807601996</c:v>
                </c:pt>
                <c:pt idx="182">
                  <c:v>-3.9059999999999988</c:v>
                </c:pt>
                <c:pt idx="183">
                  <c:v>-4.093281572910799</c:v>
                </c:pt>
                <c:pt idx="184">
                  <c:v>-4.2758537697033665</c:v>
                </c:pt>
                <c:pt idx="185">
                  <c:v>-4.4533887776389784</c:v>
                </c:pt>
                <c:pt idx="186">
                  <c:v>-4.6255647206190398</c:v>
                </c:pt>
                <c:pt idx="187">
                  <c:v>-4.7920660717772741</c:v>
                </c:pt>
                <c:pt idx="188">
                  <c:v>-4.9525840585783456</c:v>
                </c:pt>
                <c:pt idx="189">
                  <c:v>-5.106817059935608</c:v>
                </c:pt>
                <c:pt idx="190">
                  <c:v>-5.2544709948701502</c:v>
                </c:pt>
                <c:pt idx="191">
                  <c:v>-5.3952597022432514</c:v>
                </c:pt>
                <c:pt idx="192">
                  <c:v>-5.5289053111048432</c:v>
                </c:pt>
                <c:pt idx="193">
                  <c:v>-5.6551386012117835</c:v>
                </c:pt>
                <c:pt idx="194">
                  <c:v>-5.7736993532811756</c:v>
                </c:pt>
                <c:pt idx="195">
                  <c:v>-5.8843366885562434</c:v>
                </c:pt>
                <c:pt idx="196">
                  <c:v>-5.9868093972748007</c:v>
                </c:pt>
                <c:pt idx="197">
                  <c:v>-6.0808862556434766</c:v>
                </c:pt>
                <c:pt idx="198">
                  <c:v>-6.1663463309345063</c:v>
                </c:pt>
                <c:pt idx="199">
                  <c:v>-6.2429792743357764</c:v>
                </c:pt>
                <c:pt idx="200">
                  <c:v>-6.3105856011994401</c:v>
                </c:pt>
                <c:pt idx="201">
                  <c:v>-6.3689769583492488</c:v>
                </c:pt>
                <c:pt idx="202">
                  <c:v>-6.4179763781219803</c:v>
                </c:pt>
                <c:pt idx="203">
                  <c:v>-6.4574185188341442</c:v>
                </c:pt>
                <c:pt idx="204">
                  <c:v>-6.4871498913810814</c:v>
                </c:pt>
                <c:pt idx="205">
                  <c:v>-6.5070290716920471</c:v>
                </c:pt>
                <c:pt idx="206">
                  <c:v>-6.516926898781513</c:v>
                </c:pt>
                <c:pt idx="207">
                  <c:v>-6.5167266581540559</c:v>
                </c:pt>
                <c:pt idx="208">
                  <c:v>-6.5063242503374195</c:v>
                </c:pt>
                <c:pt idx="209">
                  <c:v>-6.4856283443360017</c:v>
                </c:pt>
                <c:pt idx="210">
                  <c:v>-6.4545605158147925</c:v>
                </c:pt>
                <c:pt idx="211">
                  <c:v>-6.4130553698419215</c:v>
                </c:pt>
                <c:pt idx="212">
                  <c:v>-6.3610606480361795</c:v>
                </c:pt>
                <c:pt idx="213">
                  <c:v>-6.2985373199843515</c:v>
                </c:pt>
                <c:pt idx="214">
                  <c:v>-6.2254596588118574</c:v>
                </c:pt>
                <c:pt idx="215">
                  <c:v>-6.1418153008088359</c:v>
                </c:pt>
                <c:pt idx="216">
                  <c:v>-6.0476052890328376</c:v>
                </c:pt>
                <c:pt idx="217">
                  <c:v>-5.9428441008281192</c:v>
                </c:pt>
                <c:pt idx="218">
                  <c:v>-5.8275596592206469</c:v>
                </c:pt>
                <c:pt idx="219">
                  <c:v>-5.7017933281669846</c:v>
                </c:pt>
                <c:pt idx="220">
                  <c:v>-5.5655998916544025</c:v>
                </c:pt>
                <c:pt idx="221">
                  <c:v>-5.4190475166685435</c:v>
                </c:pt>
                <c:pt idx="222">
                  <c:v>-5.2622177000642907</c:v>
                </c:pt>
                <c:pt idx="223">
                  <c:v>-5.0952051993943677</c:v>
                </c:pt>
                <c:pt idx="224">
                  <c:v>-4.9181179477693009</c:v>
                </c:pt>
                <c:pt idx="225">
                  <c:v>-4.7310769528412937</c:v>
                </c:pt>
                <c:pt idx="226">
                  <c:v>-4.534216180023293</c:v>
                </c:pt>
                <c:pt idx="227">
                  <c:v>-4.3276824200733914</c:v>
                </c:pt>
                <c:pt idx="228">
                  <c:v>-4.1116351411930321</c:v>
                </c:pt>
                <c:pt idx="229">
                  <c:v>-3.8862463258059989</c:v>
                </c:pt>
                <c:pt idx="230">
                  <c:v>-3.6517002922033077</c:v>
                </c:pt>
                <c:pt idx="231">
                  <c:v>-3.4081935012569913</c:v>
                </c:pt>
                <c:pt idx="232">
                  <c:v>-3.1559343484235853</c:v>
                </c:pt>
                <c:pt idx="233">
                  <c:v>-2.8951429412755481</c:v>
                </c:pt>
                <c:pt idx="234">
                  <c:v>-2.6260508628160064</c:v>
                </c:pt>
                <c:pt idx="235">
                  <c:v>-2.3489009208490508</c:v>
                </c:pt>
                <c:pt idx="236">
                  <c:v>-2.063946883694582</c:v>
                </c:pt>
                <c:pt idx="237">
                  <c:v>-1.7714532025524967</c:v>
                </c:pt>
                <c:pt idx="238">
                  <c:v>-1.4716947208374451</c:v>
                </c:pt>
                <c:pt idx="239">
                  <c:v>-1.1649563708203488</c:v>
                </c:pt>
                <c:pt idx="240">
                  <c:v>-0.8515328579282988</c:v>
                </c:pt>
                <c:pt idx="241">
                  <c:v>-0.53172833306896194</c:v>
                </c:pt>
                <c:pt idx="242">
                  <c:v>-0.20585605335995005</c:v>
                </c:pt>
                <c:pt idx="243">
                  <c:v>0.12576196834258635</c:v>
                </c:pt>
                <c:pt idx="244">
                  <c:v>0.46279532470861806</c:v>
                </c:pt>
                <c:pt idx="245">
                  <c:v>0.80490558557165226</c:v>
                </c:pt>
                <c:pt idx="246">
                  <c:v>1.151746679506064</c:v>
                </c:pt>
                <c:pt idx="247">
                  <c:v>1.5029652848999113</c:v>
                </c:pt>
                <c:pt idx="248">
                  <c:v>1.8582012300668262</c:v>
                </c:pt>
                <c:pt idx="249">
                  <c:v>2.2170879019305598</c:v>
                </c:pt>
                <c:pt idx="250">
                  <c:v>2.579252662804894</c:v>
                </c:pt>
                <c:pt idx="251">
                  <c:v>2.9443172747822866</c:v>
                </c:pt>
                <c:pt idx="252">
                  <c:v>3.3118983312353549</c:v>
                </c:pt>
                <c:pt idx="253">
                  <c:v>3.6816076949266989</c:v>
                </c:pt>
                <c:pt idx="254">
                  <c:v>4.053052942215019</c:v>
                </c:pt>
                <c:pt idx="255">
                  <c:v>4.4258378128374352</c:v>
                </c:pt>
                <c:pt idx="256">
                  <c:v>4.7995626647419547</c:v>
                </c:pt>
                <c:pt idx="257">
                  <c:v>5.1738249334373876</c:v>
                </c:pt>
                <c:pt idx="258">
                  <c:v>5.5482195953226938</c:v>
                </c:pt>
                <c:pt idx="259">
                  <c:v>5.9223396344531709</c:v>
                </c:pt>
                <c:pt idx="260">
                  <c:v>6.2957765121960518</c:v>
                </c:pt>
                <c:pt idx="261">
                  <c:v>6.6681206392251688</c:v>
                </c:pt>
                <c:pt idx="262">
                  <c:v>7.0389618493010584</c:v>
                </c:pt>
                <c:pt idx="263">
                  <c:v>7.4078898742806985</c:v>
                </c:pt>
                <c:pt idx="264">
                  <c:v>7.7744948197994734</c:v>
                </c:pt>
                <c:pt idx="265">
                  <c:v>8.1383676410670098</c:v>
                </c:pt>
                <c:pt idx="266">
                  <c:v>8.4991006182182023</c:v>
                </c:pt>
                <c:pt idx="267">
                  <c:v>8.8562878306610582</c:v>
                </c:pt>
                <c:pt idx="268">
                  <c:v>9.2095256298642934</c:v>
                </c:pt>
                <c:pt idx="269">
                  <c:v>9.5584131100287646</c:v>
                </c:pt>
                <c:pt idx="270">
                  <c:v>9.9025525760896578</c:v>
                </c:pt>
                <c:pt idx="271">
                  <c:v>10.241550008499075</c:v>
                </c:pt>
                <c:pt idx="272">
                  <c:v>10.575015524242255</c:v>
                </c:pt>
                <c:pt idx="273">
                  <c:v>10.902563833545344</c:v>
                </c:pt>
                <c:pt idx="274">
                  <c:v>11.22381469173656</c:v>
                </c:pt>
                <c:pt idx="275">
                  <c:v>11.538393345729753</c:v>
                </c:pt>
                <c:pt idx="276">
                  <c:v>11.845930974603512</c:v>
                </c:pt>
                <c:pt idx="277">
                  <c:v>12.146065123757909</c:v>
                </c:pt>
                <c:pt idx="278">
                  <c:v>12.438440132136289</c:v>
                </c:pt>
                <c:pt idx="279">
                  <c:v>12.722707552009345</c:v>
                </c:pt>
                <c:pt idx="280">
                  <c:v>12.998526560826114</c:v>
                </c:pt>
                <c:pt idx="281">
                  <c:v>13.265564364645924</c:v>
                </c:pt>
                <c:pt idx="282">
                  <c:v>13.523496592675862</c:v>
                </c:pt>
                <c:pt idx="283">
                  <c:v>13.772007682447267</c:v>
                </c:pt>
                <c:pt idx="284">
                  <c:v>14.010791255177132</c:v>
                </c:pt>
                <c:pt idx="285">
                  <c:v>14.239550480870422</c:v>
                </c:pt>
                <c:pt idx="286">
                  <c:v>14.45799843273204</c:v>
                </c:pt>
                <c:pt idx="287">
                  <c:v>14.665858430469322</c:v>
                </c:pt>
                <c:pt idx="288">
                  <c:v>14.862864372078802</c:v>
                </c:pt>
                <c:pt idx="289">
                  <c:v>15.048761053724661</c:v>
                </c:pt>
                <c:pt idx="290">
                  <c:v>15.223304477329785</c:v>
                </c:pt>
                <c:pt idx="291">
                  <c:v>15.386262145515015</c:v>
                </c:pt>
                <c:pt idx="292">
                  <c:v>15.5374133435367</c:v>
                </c:pt>
                <c:pt idx="293">
                  <c:v>15.676549407887929</c:v>
                </c:pt>
                <c:pt idx="294">
                  <c:v>15.803473981244311</c:v>
                </c:pt>
                <c:pt idx="295">
                  <c:v>15.918003253451264</c:v>
                </c:pt>
                <c:pt idx="296">
                  <c:v>16.019966188265684</c:v>
                </c:pt>
                <c:pt idx="297">
                  <c:v>16.109204735582118</c:v>
                </c:pt>
                <c:pt idx="298">
                  <c:v>16.185574028889757</c:v>
                </c:pt>
                <c:pt idx="299">
                  <c:v>16.248942567724608</c:v>
                </c:pt>
                <c:pt idx="300">
                  <c:v>16.299192384897964</c:v>
                </c:pt>
                <c:pt idx="301">
                  <c:v>16.336219198300746</c:v>
                </c:pt>
                <c:pt idx="302">
                  <c:v>16.359932547100875</c:v>
                </c:pt>
                <c:pt idx="303">
                  <c:v>16.370255912169231</c:v>
                </c:pt>
                <c:pt idx="304">
                  <c:v>16.367126820588197</c:v>
                </c:pt>
                <c:pt idx="305">
                  <c:v>16.350496934115434</c:v>
                </c:pt>
                <c:pt idx="306">
                  <c:v>16.320332121494147</c:v>
                </c:pt>
                <c:pt idx="307">
                  <c:v>16.276612514520178</c:v>
                </c:pt>
                <c:pt idx="308">
                  <c:v>16.219332547795105</c:v>
                </c:pt>
                <c:pt idx="309">
                  <c:v>16.148500982113706</c:v>
                </c:pt>
                <c:pt idx="310">
                  <c:v>16.064140911453286</c:v>
                </c:pt>
                <c:pt idx="311">
                  <c:v>15.96628975355145</c:v>
                </c:pt>
                <c:pt idx="312">
                  <c:v>15.854999224078272</c:v>
                </c:pt>
                <c:pt idx="313">
                  <c:v>15.730335294427855</c:v>
                </c:pt>
                <c:pt idx="314">
                  <c:v>15.592378133173529</c:v>
                </c:pt>
                <c:pt idx="315">
                  <c:v>15.441222031250042</c:v>
                </c:pt>
                <c:pt idx="316">
                  <c:v>15.276975310945112</c:v>
                </c:pt>
                <c:pt idx="317">
                  <c:v>15.099760218801697</c:v>
                </c:pt>
                <c:pt idx="318">
                  <c:v>14.909712802551198</c:v>
                </c:pt>
                <c:pt idx="319">
                  <c:v>14.706982772216268</c:v>
                </c:pt>
                <c:pt idx="320">
                  <c:v>14.491733345541013</c:v>
                </c:pt>
                <c:pt idx="321">
                  <c:v>14.264141077923796</c:v>
                </c:pt>
                <c:pt idx="322">
                  <c:v>14.024395677047103</c:v>
                </c:pt>
                <c:pt idx="323">
                  <c:v>13.772699802415781</c:v>
                </c:pt>
                <c:pt idx="324">
                  <c:v>13.50926885003333</c:v>
                </c:pt>
                <c:pt idx="325">
                  <c:v>13.234330722463309</c:v>
                </c:pt>
                <c:pt idx="326">
                  <c:v>12.948125584539298</c:v>
                </c:pt>
                <c:pt idx="327">
                  <c:v>12.65090560500489</c:v>
                </c:pt>
                <c:pt idx="328">
                  <c:v>12.342934684380271</c:v>
                </c:pt>
                <c:pt idx="329">
                  <c:v>12.024488169369288</c:v>
                </c:pt>
                <c:pt idx="330">
                  <c:v>11.695852554135859</c:v>
                </c:pt>
                <c:pt idx="331">
                  <c:v>11.357325168794301</c:v>
                </c:pt>
                <c:pt idx="332">
                  <c:v>11.009213855473106</c:v>
                </c:pt>
                <c:pt idx="333">
                  <c:v>10.651836632325974</c:v>
                </c:pt>
                <c:pt idx="334">
                  <c:v>10.285521345878518</c:v>
                </c:pt>
                <c:pt idx="335">
                  <c:v>9.9106053121121747</c:v>
                </c:pt>
                <c:pt idx="336">
                  <c:v>9.527434946700378</c:v>
                </c:pt>
                <c:pt idx="337">
                  <c:v>9.1363653848246358</c:v>
                </c:pt>
                <c:pt idx="338">
                  <c:v>8.7377600910103297</c:v>
                </c:pt>
                <c:pt idx="339">
                  <c:v>8.3319904594337277</c:v>
                </c:pt>
                <c:pt idx="340">
                  <c:v>7.9194354051630675</c:v>
                </c:pt>
                <c:pt idx="341">
                  <c:v>7.5004809468064479</c:v>
                </c:pt>
                <c:pt idx="342">
                  <c:v>7.0755197810507511</c:v>
                </c:pt>
                <c:pt idx="343">
                  <c:v>6.6449508495833305</c:v>
                </c:pt>
                <c:pt idx="344">
                  <c:v>6.2091788988989904</c:v>
                </c:pt>
                <c:pt idx="345">
                  <c:v>5.7686140335019758</c:v>
                </c:pt>
                <c:pt idx="346">
                  <c:v>5.3236712630203549</c:v>
                </c:pt>
                <c:pt idx="347">
                  <c:v>4.8747700437585504</c:v>
                </c:pt>
                <c:pt idx="348">
                  <c:v>4.422333815218054</c:v>
                </c:pt>
                <c:pt idx="349">
                  <c:v>3.9667895321249529</c:v>
                </c:pt>
                <c:pt idx="350">
                  <c:v>3.5085671925053727</c:v>
                </c:pt>
                <c:pt idx="351">
                  <c:v>3.048099362356826</c:v>
                </c:pt>
                <c:pt idx="352">
                  <c:v>2.585820697466124</c:v>
                </c:pt>
                <c:pt idx="353">
                  <c:v>2.1221674629277927</c:v>
                </c:pt>
                <c:pt idx="354">
                  <c:v>1.6575770509209096</c:v>
                </c:pt>
                <c:pt idx="355">
                  <c:v>1.192487497302162</c:v>
                </c:pt>
                <c:pt idx="356">
                  <c:v>0.72733699757641679</c:v>
                </c:pt>
                <c:pt idx="357">
                  <c:v>0.26256342280530331</c:v>
                </c:pt>
                <c:pt idx="358">
                  <c:v>-0.20139616398495175</c:v>
                </c:pt>
                <c:pt idx="359">
                  <c:v>-0.66410599033604489</c:v>
                </c:pt>
                <c:pt idx="360">
                  <c:v>-1.1251320552713062</c:v>
                </c:pt>
                <c:pt idx="361">
                  <c:v>-1.5840426080334045</c:v>
                </c:pt>
                <c:pt idx="362">
                  <c:v>-2.0404086240912624</c:v>
                </c:pt>
                <c:pt idx="363">
                  <c:v>-2.493804277865304</c:v>
                </c:pt>
                <c:pt idx="364">
                  <c:v>-2.9438074116225823</c:v>
                </c:pt>
                <c:pt idx="365">
                  <c:v>-3.3899999999999939</c:v>
                </c:pt>
              </c:numCache>
            </c:numRef>
          </c:xVal>
          <c:yVal>
            <c:numRef>
              <c:f>'Equation of Time (1)'!$F$14:$F$379</c:f>
              <c:numCache>
                <c:formatCode>#,##0.00</c:formatCode>
                <c:ptCount val="366"/>
                <c:pt idx="0">
                  <c:v>-23.033125989212614</c:v>
                </c:pt>
                <c:pt idx="1">
                  <c:v>-22.954165815486139</c:v>
                </c:pt>
                <c:pt idx="2">
                  <c:v>-22.868440943735457</c:v>
                </c:pt>
                <c:pt idx="3">
                  <c:v>-22.775976637473747</c:v>
                </c:pt>
                <c:pt idx="4">
                  <c:v>-22.676800146356463</c:v>
                </c:pt>
                <c:pt idx="5">
                  <c:v>-22.570940698150753</c:v>
                </c:pt>
                <c:pt idx="6">
                  <c:v>-22.458429490121897</c:v>
                </c:pt>
                <c:pt idx="7">
                  <c:v>-22.339299679839318</c:v>
                </c:pt>
                <c:pt idx="8">
                  <c:v>-22.213586375404908</c:v>
                </c:pt>
                <c:pt idx="9">
                  <c:v>-22.081326625106502</c:v>
                </c:pt>
                <c:pt idx="10">
                  <c:v>-21.942559406499576</c:v>
                </c:pt>
                <c:pt idx="11">
                  <c:v>-21.797325614920386</c:v>
                </c:pt>
                <c:pt idx="12">
                  <c:v>-21.64566805143393</c:v>
                </c:pt>
                <c:pt idx="13">
                  <c:v>-21.48763141022026</c:v>
                </c:pt>
                <c:pt idx="14">
                  <c:v>-21.323262265402931</c:v>
                </c:pt>
                <c:pt idx="15">
                  <c:v>-21.15260905732336</c:v>
                </c:pt>
                <c:pt idx="16">
                  <c:v>-20.975722078265257</c:v>
                </c:pt>
                <c:pt idx="17">
                  <c:v>-20.792653457633254</c:v>
                </c:pt>
                <c:pt idx="18">
                  <c:v>-20.603457146590127</c:v>
                </c:pt>
                <c:pt idx="19">
                  <c:v>-20.408188902157139</c:v>
                </c:pt>
                <c:pt idx="20">
                  <c:v>-20.206906270782198</c:v>
                </c:pt>
                <c:pt idx="21">
                  <c:v>-19.999668571380642</c:v>
                </c:pt>
                <c:pt idx="22">
                  <c:v>-19.786536877853703</c:v>
                </c:pt>
                <c:pt idx="23">
                  <c:v>-19.567574001089717</c:v>
                </c:pt>
                <c:pt idx="24">
                  <c:v>-19.3428444704535</c:v>
                </c:pt>
                <c:pt idx="25">
                  <c:v>-19.112414514769227</c:v>
                </c:pt>
                <c:pt idx="26">
                  <c:v>-18.876352042802495</c:v>
                </c:pt>
                <c:pt idx="27">
                  <c:v>-18.634726623247307</c:v>
                </c:pt>
                <c:pt idx="28">
                  <c:v>-18.387609464223861</c:v>
                </c:pt>
                <c:pt idx="29">
                  <c:v>-18.135073392293165</c:v>
                </c:pt>
                <c:pt idx="30">
                  <c:v>-17.877192830994751</c:v>
                </c:pt>
                <c:pt idx="31">
                  <c:v>-17.61404377891369</c:v>
                </c:pt>
                <c:pt idx="32">
                  <c:v>-17.345703787283473</c:v>
                </c:pt>
                <c:pt idx="33">
                  <c:v>-17.072251937131295</c:v>
                </c:pt>
                <c:pt idx="34">
                  <c:v>-16.793768815972523</c:v>
                </c:pt>
                <c:pt idx="35">
                  <c:v>-16.510336494061193</c:v>
                </c:pt>
                <c:pt idx="36">
                  <c:v>-16.222038500203503</c:v>
                </c:pt>
                <c:pt idx="37">
                  <c:v>-15.928959797141523</c:v>
                </c:pt>
                <c:pt idx="38">
                  <c:v>-15.631186756514257</c:v>
                </c:pt>
                <c:pt idx="39">
                  <c:v>-15.32880713340354</c:v>
                </c:pt>
                <c:pt idx="40">
                  <c:v>-15.021910040472205</c:v>
                </c:pt>
                <c:pt idx="41">
                  <c:v>-14.71058592170219</c:v>
                </c:pt>
                <c:pt idx="42">
                  <c:v>-14.394926525740249</c:v>
                </c:pt>
                <c:pt idx="43">
                  <c:v>-14.075024878859235</c:v>
                </c:pt>
                <c:pt idx="44">
                  <c:v>-13.750975257542814</c:v>
                </c:pt>
                <c:pt idx="45">
                  <c:v>-13.422873160701759</c:v>
                </c:pt>
                <c:pt idx="46">
                  <c:v>-13.090815281529979</c:v>
                </c:pt>
                <c:pt idx="47">
                  <c:v>-12.754899479008595</c:v>
                </c:pt>
                <c:pt idx="48">
                  <c:v>-12.415224749066445</c:v>
                </c:pt>
                <c:pt idx="49">
                  <c:v>-12.071891195405531</c:v>
                </c:pt>
                <c:pt idx="50">
                  <c:v>-11.725000000000001</c:v>
                </c:pt>
                <c:pt idx="51">
                  <c:v>-11.374653393277351</c:v>
                </c:pt>
                <c:pt idx="52">
                  <c:v>-11.020954623990658</c:v>
                </c:pt>
                <c:pt idx="53">
                  <c:v>-10.664007928790681</c:v>
                </c:pt>
                <c:pt idx="54">
                  <c:v>-10.303918501506869</c:v>
                </c:pt>
                <c:pt idx="55">
                  <c:v>-9.9407924621462342</c:v>
                </c:pt>
                <c:pt idx="56">
                  <c:v>-9.5747368256192988</c:v>
                </c:pt>
                <c:pt idx="57">
                  <c:v>-9.2058594702023306</c:v>
                </c:pt>
                <c:pt idx="58">
                  <c:v>-8.8342691057450899</c:v>
                </c:pt>
                <c:pt idx="59">
                  <c:v>-8.4600752416335716</c:v>
                </c:pt>
                <c:pt idx="60">
                  <c:v>-8.0833881545170474</c:v>
                </c:pt>
                <c:pt idx="61">
                  <c:v>-7.7043188558090767</c:v>
                </c:pt>
                <c:pt idx="62">
                  <c:v>-7.3229790589718853</c:v>
                </c:pt>
                <c:pt idx="63">
                  <c:v>-6.9394811465939394</c:v>
                </c:pt>
                <c:pt idx="64">
                  <c:v>-6.5539381372702419</c:v>
                </c:pt>
                <c:pt idx="65">
                  <c:v>-6.1664636522952687</c:v>
                </c:pt>
                <c:pt idx="66">
                  <c:v>-5.7771718821782319</c:v>
                </c:pt>
                <c:pt idx="67">
                  <c:v>-5.3861775529906044</c:v>
                </c:pt>
                <c:pt idx="68">
                  <c:v>-4.9935958925558506</c:v>
                </c:pt>
                <c:pt idx="69">
                  <c:v>-4.5995425964912187</c:v>
                </c:pt>
                <c:pt idx="70">
                  <c:v>-4.2041337941117538</c:v>
                </c:pt>
                <c:pt idx="71">
                  <c:v>-3.8074860142064111</c:v>
                </c:pt>
                <c:pt idx="72">
                  <c:v>-3.4097161506965299</c:v>
                </c:pt>
                <c:pt idx="73">
                  <c:v>-3.0109414281866207</c:v>
                </c:pt>
                <c:pt idx="74">
                  <c:v>-2.6112793674177701</c:v>
                </c:pt>
                <c:pt idx="75">
                  <c:v>-2.2108477506337052</c:v>
                </c:pt>
                <c:pt idx="76">
                  <c:v>-1.8097645868698558</c:v>
                </c:pt>
                <c:pt idx="77">
                  <c:v>-1.4081480771755392</c:v>
                </c:pt>
                <c:pt idx="78">
                  <c:v>-1.0061165797795499</c:v>
                </c:pt>
                <c:pt idx="79">
                  <c:v>-0.60378857520948404</c:v>
                </c:pt>
                <c:pt idx="80">
                  <c:v>-0.20128263137494143</c:v>
                </c:pt>
                <c:pt idx="81">
                  <c:v>0.20128263137493857</c:v>
                </c:pt>
                <c:pt idx="82">
                  <c:v>0.60378857520948115</c:v>
                </c:pt>
                <c:pt idx="83">
                  <c:v>1.006116579779547</c:v>
                </c:pt>
                <c:pt idx="84">
                  <c:v>1.4081480771755364</c:v>
                </c:pt>
                <c:pt idx="85">
                  <c:v>1.8097645868698529</c:v>
                </c:pt>
                <c:pt idx="86">
                  <c:v>2.2108477506337021</c:v>
                </c:pt>
                <c:pt idx="87">
                  <c:v>2.6112793674177674</c:v>
                </c:pt>
                <c:pt idx="88">
                  <c:v>3.0109414281866171</c:v>
                </c:pt>
                <c:pt idx="89">
                  <c:v>3.4097161506965277</c:v>
                </c:pt>
                <c:pt idx="90">
                  <c:v>3.8074860142064075</c:v>
                </c:pt>
                <c:pt idx="91">
                  <c:v>4.2041337941117511</c:v>
                </c:pt>
                <c:pt idx="92">
                  <c:v>4.5995425964912169</c:v>
                </c:pt>
                <c:pt idx="93">
                  <c:v>4.9935958925558479</c:v>
                </c:pt>
                <c:pt idx="94">
                  <c:v>5.3861775529906017</c:v>
                </c:pt>
                <c:pt idx="95">
                  <c:v>5.7771718821782292</c:v>
                </c:pt>
                <c:pt idx="96">
                  <c:v>6.1664636522952714</c:v>
                </c:pt>
                <c:pt idx="97">
                  <c:v>6.5539381372702401</c:v>
                </c:pt>
                <c:pt idx="98">
                  <c:v>6.9394811465939368</c:v>
                </c:pt>
                <c:pt idx="99">
                  <c:v>7.3229790589718826</c:v>
                </c:pt>
                <c:pt idx="100">
                  <c:v>7.7043188558090741</c:v>
                </c:pt>
                <c:pt idx="101">
                  <c:v>8.0833881545170456</c:v>
                </c:pt>
                <c:pt idx="102">
                  <c:v>8.4600752416335681</c:v>
                </c:pt>
                <c:pt idx="103">
                  <c:v>8.8342691057450864</c:v>
                </c:pt>
                <c:pt idx="104">
                  <c:v>9.2058594702023271</c:v>
                </c:pt>
                <c:pt idx="105">
                  <c:v>9.5747368256192953</c:v>
                </c:pt>
                <c:pt idx="106">
                  <c:v>9.9407924621462325</c:v>
                </c:pt>
                <c:pt idx="107">
                  <c:v>10.303918501506866</c:v>
                </c:pt>
                <c:pt idx="108">
                  <c:v>10.664007928790683</c:v>
                </c:pt>
                <c:pt idx="109">
                  <c:v>11.020954623990654</c:v>
                </c:pt>
                <c:pt idx="110">
                  <c:v>11.374653393277349</c:v>
                </c:pt>
                <c:pt idx="111">
                  <c:v>11.724999999999994</c:v>
                </c:pt>
                <c:pt idx="112">
                  <c:v>12.071891195405531</c:v>
                </c:pt>
                <c:pt idx="113">
                  <c:v>12.415224749066443</c:v>
                </c:pt>
                <c:pt idx="114">
                  <c:v>12.754899479008591</c:v>
                </c:pt>
                <c:pt idx="115">
                  <c:v>13.090815281529974</c:v>
                </c:pt>
                <c:pt idx="116">
                  <c:v>13.422873160701759</c:v>
                </c:pt>
                <c:pt idx="117">
                  <c:v>13.750975257542812</c:v>
                </c:pt>
                <c:pt idx="118">
                  <c:v>14.07502487885923</c:v>
                </c:pt>
                <c:pt idx="119">
                  <c:v>14.394926525740253</c:v>
                </c:pt>
                <c:pt idx="120">
                  <c:v>14.71058592170219</c:v>
                </c:pt>
                <c:pt idx="121">
                  <c:v>15.021910040472205</c:v>
                </c:pt>
                <c:pt idx="122">
                  <c:v>15.328807133403535</c:v>
                </c:pt>
                <c:pt idx="123">
                  <c:v>15.631186756514257</c:v>
                </c:pt>
                <c:pt idx="124">
                  <c:v>15.928959797141523</c:v>
                </c:pt>
                <c:pt idx="125">
                  <c:v>16.222038500203503</c:v>
                </c:pt>
                <c:pt idx="126">
                  <c:v>16.510336494061185</c:v>
                </c:pt>
                <c:pt idx="127">
                  <c:v>16.793768815972523</c:v>
                </c:pt>
                <c:pt idx="128">
                  <c:v>17.072251937131291</c:v>
                </c:pt>
                <c:pt idx="129">
                  <c:v>17.345703787283469</c:v>
                </c:pt>
                <c:pt idx="130">
                  <c:v>17.614043778913693</c:v>
                </c:pt>
                <c:pt idx="131">
                  <c:v>17.877192830994751</c:v>
                </c:pt>
                <c:pt idx="132">
                  <c:v>18.135073392293162</c:v>
                </c:pt>
                <c:pt idx="133">
                  <c:v>18.387609464223857</c:v>
                </c:pt>
                <c:pt idx="134">
                  <c:v>18.63472662324731</c:v>
                </c:pt>
                <c:pt idx="135">
                  <c:v>18.876352042802491</c:v>
                </c:pt>
                <c:pt idx="136">
                  <c:v>19.112414514769224</c:v>
                </c:pt>
                <c:pt idx="137">
                  <c:v>19.342844470453496</c:v>
                </c:pt>
                <c:pt idx="138">
                  <c:v>19.567574001089717</c:v>
                </c:pt>
                <c:pt idx="139">
                  <c:v>19.786536877853703</c:v>
                </c:pt>
                <c:pt idx="140">
                  <c:v>19.999668571380642</c:v>
                </c:pt>
                <c:pt idx="141">
                  <c:v>20.206906270782198</c:v>
                </c:pt>
                <c:pt idx="142">
                  <c:v>20.408188902157139</c:v>
                </c:pt>
                <c:pt idx="143">
                  <c:v>20.603457146590124</c:v>
                </c:pt>
                <c:pt idx="144">
                  <c:v>20.79265345763325</c:v>
                </c:pt>
                <c:pt idx="145">
                  <c:v>20.975722078265257</c:v>
                </c:pt>
                <c:pt idx="146">
                  <c:v>21.152609057323357</c:v>
                </c:pt>
                <c:pt idx="147">
                  <c:v>21.323262265402928</c:v>
                </c:pt>
                <c:pt idx="148">
                  <c:v>21.48763141022026</c:v>
                </c:pt>
                <c:pt idx="149">
                  <c:v>21.645668051433926</c:v>
                </c:pt>
                <c:pt idx="150">
                  <c:v>21.797325614920386</c:v>
                </c:pt>
                <c:pt idx="151">
                  <c:v>21.942559406499573</c:v>
                </c:pt>
                <c:pt idx="152">
                  <c:v>22.081326625106502</c:v>
                </c:pt>
                <c:pt idx="153">
                  <c:v>22.213586375404908</c:v>
                </c:pt>
                <c:pt idx="154">
                  <c:v>22.339299679839318</c:v>
                </c:pt>
                <c:pt idx="155">
                  <c:v>22.458429490121897</c:v>
                </c:pt>
                <c:pt idx="156">
                  <c:v>22.570940698150753</c:v>
                </c:pt>
                <c:pt idx="157">
                  <c:v>22.676800146356463</c:v>
                </c:pt>
                <c:pt idx="158">
                  <c:v>22.775976637473743</c:v>
                </c:pt>
                <c:pt idx="159">
                  <c:v>22.868440943735457</c:v>
                </c:pt>
                <c:pt idx="160">
                  <c:v>22.954165815486139</c:v>
                </c:pt>
                <c:pt idx="161">
                  <c:v>23.033125989212611</c:v>
                </c:pt>
                <c:pt idx="162">
                  <c:v>23.105298194989256</c:v>
                </c:pt>
                <c:pt idx="163">
                  <c:v>23.170661163335758</c:v>
                </c:pt>
                <c:pt idx="164">
                  <c:v>23.229195631485339</c:v>
                </c:pt>
                <c:pt idx="165">
                  <c:v>23.280884349061562</c:v>
                </c:pt>
                <c:pt idx="166">
                  <c:v>23.325712083162113</c:v>
                </c:pt>
                <c:pt idx="167">
                  <c:v>23.363665622847989</c:v>
                </c:pt>
                <c:pt idx="168">
                  <c:v>23.394733783036848</c:v>
                </c:pt>
                <c:pt idx="169">
                  <c:v>23.418907407799274</c:v>
                </c:pt>
                <c:pt idx="170">
                  <c:v>23.436179373057097</c:v>
                </c:pt>
                <c:pt idx="171">
                  <c:v>23.44654458868288</c:v>
                </c:pt>
                <c:pt idx="172">
                  <c:v>23.45</c:v>
                </c:pt>
                <c:pt idx="173">
                  <c:v>23.44654458868288</c:v>
                </c:pt>
                <c:pt idx="174">
                  <c:v>23.436179373057097</c:v>
                </c:pt>
                <c:pt idx="175">
                  <c:v>23.418907407799274</c:v>
                </c:pt>
                <c:pt idx="176">
                  <c:v>23.394733783036848</c:v>
                </c:pt>
                <c:pt idx="177">
                  <c:v>23.363665622847989</c:v>
                </c:pt>
                <c:pt idx="178">
                  <c:v>23.325712083162113</c:v>
                </c:pt>
                <c:pt idx="179">
                  <c:v>23.280884349061562</c:v>
                </c:pt>
                <c:pt idx="180">
                  <c:v>23.229195631485339</c:v>
                </c:pt>
                <c:pt idx="181">
                  <c:v>23.170661163335758</c:v>
                </c:pt>
                <c:pt idx="182">
                  <c:v>23.105298194989256</c:v>
                </c:pt>
                <c:pt idx="183">
                  <c:v>23.033125989212614</c:v>
                </c:pt>
                <c:pt idx="184">
                  <c:v>22.954165815486142</c:v>
                </c:pt>
                <c:pt idx="185">
                  <c:v>22.868440943735457</c:v>
                </c:pt>
                <c:pt idx="186">
                  <c:v>22.775976637473747</c:v>
                </c:pt>
                <c:pt idx="187">
                  <c:v>22.676800146356463</c:v>
                </c:pt>
                <c:pt idx="188">
                  <c:v>22.570940698150757</c:v>
                </c:pt>
                <c:pt idx="189">
                  <c:v>22.458429490121897</c:v>
                </c:pt>
                <c:pt idx="190">
                  <c:v>22.339299679839321</c:v>
                </c:pt>
                <c:pt idx="191">
                  <c:v>22.213586375404912</c:v>
                </c:pt>
                <c:pt idx="192">
                  <c:v>22.081326625106502</c:v>
                </c:pt>
                <c:pt idx="193">
                  <c:v>21.942559406499576</c:v>
                </c:pt>
                <c:pt idx="194">
                  <c:v>21.797325614920386</c:v>
                </c:pt>
                <c:pt idx="195">
                  <c:v>21.64566805143393</c:v>
                </c:pt>
                <c:pt idx="196">
                  <c:v>21.48763141022026</c:v>
                </c:pt>
                <c:pt idx="197">
                  <c:v>21.323262265402931</c:v>
                </c:pt>
                <c:pt idx="198">
                  <c:v>21.15260905732336</c:v>
                </c:pt>
                <c:pt idx="199">
                  <c:v>20.975722078265257</c:v>
                </c:pt>
                <c:pt idx="200">
                  <c:v>20.792653457633254</c:v>
                </c:pt>
                <c:pt idx="201">
                  <c:v>20.603457146590127</c:v>
                </c:pt>
                <c:pt idx="202">
                  <c:v>20.408188902157143</c:v>
                </c:pt>
                <c:pt idx="203">
                  <c:v>20.206906270782195</c:v>
                </c:pt>
                <c:pt idx="204">
                  <c:v>19.999668571380642</c:v>
                </c:pt>
                <c:pt idx="205">
                  <c:v>19.786536877853706</c:v>
                </c:pt>
                <c:pt idx="206">
                  <c:v>19.567574001089721</c:v>
                </c:pt>
                <c:pt idx="207">
                  <c:v>19.3428444704535</c:v>
                </c:pt>
                <c:pt idx="208">
                  <c:v>19.112414514769227</c:v>
                </c:pt>
                <c:pt idx="209">
                  <c:v>18.876352042802498</c:v>
                </c:pt>
                <c:pt idx="210">
                  <c:v>18.63472662324731</c:v>
                </c:pt>
                <c:pt idx="211">
                  <c:v>18.387609464223861</c:v>
                </c:pt>
                <c:pt idx="212">
                  <c:v>18.135073392293169</c:v>
                </c:pt>
                <c:pt idx="213">
                  <c:v>17.877192830994755</c:v>
                </c:pt>
                <c:pt idx="214">
                  <c:v>17.61404377891369</c:v>
                </c:pt>
                <c:pt idx="215">
                  <c:v>17.345703787283473</c:v>
                </c:pt>
                <c:pt idx="216">
                  <c:v>17.072251937131295</c:v>
                </c:pt>
                <c:pt idx="217">
                  <c:v>16.793768815972527</c:v>
                </c:pt>
                <c:pt idx="218">
                  <c:v>16.510336494061189</c:v>
                </c:pt>
                <c:pt idx="219">
                  <c:v>16.222038500203503</c:v>
                </c:pt>
                <c:pt idx="220">
                  <c:v>15.928959797141527</c:v>
                </c:pt>
                <c:pt idx="221">
                  <c:v>15.631186756514262</c:v>
                </c:pt>
                <c:pt idx="222">
                  <c:v>15.32880713340354</c:v>
                </c:pt>
                <c:pt idx="223">
                  <c:v>15.021910040472209</c:v>
                </c:pt>
                <c:pt idx="224">
                  <c:v>14.710585921702195</c:v>
                </c:pt>
                <c:pt idx="225">
                  <c:v>14.394926525740255</c:v>
                </c:pt>
                <c:pt idx="226">
                  <c:v>14.075024878859242</c:v>
                </c:pt>
                <c:pt idx="227">
                  <c:v>13.750975257542809</c:v>
                </c:pt>
                <c:pt idx="228">
                  <c:v>13.422873160701755</c:v>
                </c:pt>
                <c:pt idx="229">
                  <c:v>13.090815281529979</c:v>
                </c:pt>
                <c:pt idx="230">
                  <c:v>12.754899479008596</c:v>
                </c:pt>
                <c:pt idx="231">
                  <c:v>12.415224749066446</c:v>
                </c:pt>
                <c:pt idx="232">
                  <c:v>12.071891195405536</c:v>
                </c:pt>
                <c:pt idx="233">
                  <c:v>11.72500000000001</c:v>
                </c:pt>
                <c:pt idx="234">
                  <c:v>11.374653393277363</c:v>
                </c:pt>
                <c:pt idx="235">
                  <c:v>11.020954623990651</c:v>
                </c:pt>
                <c:pt idx="236">
                  <c:v>10.66400792879068</c:v>
                </c:pt>
                <c:pt idx="237">
                  <c:v>10.303918501506869</c:v>
                </c:pt>
                <c:pt idx="238">
                  <c:v>9.9407924621462378</c:v>
                </c:pt>
                <c:pt idx="239">
                  <c:v>9.5747368256193059</c:v>
                </c:pt>
                <c:pt idx="240">
                  <c:v>9.2058594702023377</c:v>
                </c:pt>
                <c:pt idx="241">
                  <c:v>8.8342691057451024</c:v>
                </c:pt>
                <c:pt idx="242">
                  <c:v>8.4600752416335645</c:v>
                </c:pt>
                <c:pt idx="243">
                  <c:v>8.0833881545170456</c:v>
                </c:pt>
                <c:pt idx="244">
                  <c:v>7.7043188558090741</c:v>
                </c:pt>
                <c:pt idx="245">
                  <c:v>7.3229790589718879</c:v>
                </c:pt>
                <c:pt idx="246">
                  <c:v>6.9394811465939421</c:v>
                </c:pt>
                <c:pt idx="247">
                  <c:v>6.5539381372702499</c:v>
                </c:pt>
                <c:pt idx="248">
                  <c:v>6.1664636522952812</c:v>
                </c:pt>
                <c:pt idx="249">
                  <c:v>5.7771718821782247</c:v>
                </c:pt>
                <c:pt idx="250">
                  <c:v>5.3861775529906026</c:v>
                </c:pt>
                <c:pt idx="251">
                  <c:v>4.9935958925558488</c:v>
                </c:pt>
                <c:pt idx="252">
                  <c:v>4.5995425964912222</c:v>
                </c:pt>
                <c:pt idx="253">
                  <c:v>4.2041337941117565</c:v>
                </c:pt>
                <c:pt idx="254">
                  <c:v>3.8074860142064186</c:v>
                </c:pt>
                <c:pt idx="255">
                  <c:v>3.4097161506965379</c:v>
                </c:pt>
                <c:pt idx="256">
                  <c:v>3.0109414281866127</c:v>
                </c:pt>
                <c:pt idx="257">
                  <c:v>2.6112793674177626</c:v>
                </c:pt>
                <c:pt idx="258">
                  <c:v>2.210847750633703</c:v>
                </c:pt>
                <c:pt idx="259">
                  <c:v>1.8097645868698586</c:v>
                </c:pt>
                <c:pt idx="260">
                  <c:v>1.4081480771755421</c:v>
                </c:pt>
                <c:pt idx="261">
                  <c:v>1.0061165797795582</c:v>
                </c:pt>
                <c:pt idx="262">
                  <c:v>0.60378857520949203</c:v>
                </c:pt>
                <c:pt idx="263">
                  <c:v>0.20128263137495472</c:v>
                </c:pt>
                <c:pt idx="264">
                  <c:v>-0.20128263137494609</c:v>
                </c:pt>
                <c:pt idx="265">
                  <c:v>-0.60378857520948348</c:v>
                </c:pt>
                <c:pt idx="266">
                  <c:v>-1.0061165797795495</c:v>
                </c:pt>
                <c:pt idx="267">
                  <c:v>-1.4081480771755337</c:v>
                </c:pt>
                <c:pt idx="268">
                  <c:v>-1.8097645868698502</c:v>
                </c:pt>
                <c:pt idx="269">
                  <c:v>-2.2108477506336941</c:v>
                </c:pt>
                <c:pt idx="270">
                  <c:v>-2.6112793674177541</c:v>
                </c:pt>
                <c:pt idx="271">
                  <c:v>-3.0109414281866251</c:v>
                </c:pt>
                <c:pt idx="272">
                  <c:v>-3.4097161506965294</c:v>
                </c:pt>
                <c:pt idx="273">
                  <c:v>-3.8074860142064102</c:v>
                </c:pt>
                <c:pt idx="274">
                  <c:v>-4.2041337941117485</c:v>
                </c:pt>
                <c:pt idx="275">
                  <c:v>-4.5995425964912142</c:v>
                </c:pt>
                <c:pt idx="276">
                  <c:v>-4.9935958925558408</c:v>
                </c:pt>
                <c:pt idx="277">
                  <c:v>-5.3861775529905946</c:v>
                </c:pt>
                <c:pt idx="278">
                  <c:v>-5.7771718821782363</c:v>
                </c:pt>
                <c:pt idx="279">
                  <c:v>-6.166463652295274</c:v>
                </c:pt>
                <c:pt idx="280">
                  <c:v>-6.5539381372702419</c:v>
                </c:pt>
                <c:pt idx="281">
                  <c:v>-6.9394811465939341</c:v>
                </c:pt>
                <c:pt idx="282">
                  <c:v>-7.32297905897188</c:v>
                </c:pt>
                <c:pt idx="283">
                  <c:v>-7.7043188558090661</c:v>
                </c:pt>
                <c:pt idx="284">
                  <c:v>-8.0833881545170367</c:v>
                </c:pt>
                <c:pt idx="285">
                  <c:v>-8.4600752416335556</c:v>
                </c:pt>
                <c:pt idx="286">
                  <c:v>-8.8342691057450953</c:v>
                </c:pt>
                <c:pt idx="287">
                  <c:v>-9.2058594702023306</c:v>
                </c:pt>
                <c:pt idx="288">
                  <c:v>-9.5747368256192988</c:v>
                </c:pt>
                <c:pt idx="289">
                  <c:v>-9.9407924621462289</c:v>
                </c:pt>
                <c:pt idx="290">
                  <c:v>-10.303918501506864</c:v>
                </c:pt>
                <c:pt idx="291">
                  <c:v>-10.664007928790671</c:v>
                </c:pt>
                <c:pt idx="292">
                  <c:v>-11.020954623990644</c:v>
                </c:pt>
                <c:pt idx="293">
                  <c:v>-11.374653393277354</c:v>
                </c:pt>
                <c:pt idx="294">
                  <c:v>-11.725000000000001</c:v>
                </c:pt>
                <c:pt idx="295">
                  <c:v>-12.071891195405531</c:v>
                </c:pt>
                <c:pt idx="296">
                  <c:v>-12.415224749066439</c:v>
                </c:pt>
                <c:pt idx="297">
                  <c:v>-12.754899479008589</c:v>
                </c:pt>
                <c:pt idx="298">
                  <c:v>-13.090815281529972</c:v>
                </c:pt>
                <c:pt idx="299">
                  <c:v>-13.422873160701748</c:v>
                </c:pt>
                <c:pt idx="300">
                  <c:v>-13.750975257542818</c:v>
                </c:pt>
                <c:pt idx="301">
                  <c:v>-14.075024878859237</c:v>
                </c:pt>
                <c:pt idx="302">
                  <c:v>-14.394926525740249</c:v>
                </c:pt>
                <c:pt idx="303">
                  <c:v>-14.710585921702187</c:v>
                </c:pt>
                <c:pt idx="304">
                  <c:v>-15.021910040472203</c:v>
                </c:pt>
                <c:pt idx="305">
                  <c:v>-15.328807133403531</c:v>
                </c:pt>
                <c:pt idx="306">
                  <c:v>-15.631186756514246</c:v>
                </c:pt>
                <c:pt idx="307">
                  <c:v>-15.928959797141513</c:v>
                </c:pt>
                <c:pt idx="308">
                  <c:v>-16.222038500203507</c:v>
                </c:pt>
                <c:pt idx="309">
                  <c:v>-16.510336494061193</c:v>
                </c:pt>
                <c:pt idx="310">
                  <c:v>-16.793768815972523</c:v>
                </c:pt>
                <c:pt idx="311">
                  <c:v>-17.072251937131288</c:v>
                </c:pt>
                <c:pt idx="312">
                  <c:v>-17.345703787283465</c:v>
                </c:pt>
                <c:pt idx="313">
                  <c:v>-17.614043778913683</c:v>
                </c:pt>
                <c:pt idx="314">
                  <c:v>-17.877192830994744</c:v>
                </c:pt>
                <c:pt idx="315">
                  <c:v>-18.135073392293169</c:v>
                </c:pt>
                <c:pt idx="316">
                  <c:v>-18.387609464223861</c:v>
                </c:pt>
                <c:pt idx="317">
                  <c:v>-18.634726623247307</c:v>
                </c:pt>
                <c:pt idx="318">
                  <c:v>-18.876352042802491</c:v>
                </c:pt>
                <c:pt idx="319">
                  <c:v>-19.11241451476922</c:v>
                </c:pt>
                <c:pt idx="320">
                  <c:v>-19.342844470453496</c:v>
                </c:pt>
                <c:pt idx="321">
                  <c:v>-19.56757400108971</c:v>
                </c:pt>
                <c:pt idx="322">
                  <c:v>-19.786536877853706</c:v>
                </c:pt>
                <c:pt idx="323">
                  <c:v>-19.999668571380646</c:v>
                </c:pt>
                <c:pt idx="324">
                  <c:v>-20.206906270782198</c:v>
                </c:pt>
                <c:pt idx="325">
                  <c:v>-20.408188902157139</c:v>
                </c:pt>
                <c:pt idx="326">
                  <c:v>-20.603457146590124</c:v>
                </c:pt>
                <c:pt idx="327">
                  <c:v>-20.79265345763325</c:v>
                </c:pt>
                <c:pt idx="328">
                  <c:v>-20.97572207826525</c:v>
                </c:pt>
                <c:pt idx="329">
                  <c:v>-21.15260905732335</c:v>
                </c:pt>
                <c:pt idx="330">
                  <c:v>-21.323262265402931</c:v>
                </c:pt>
                <c:pt idx="331">
                  <c:v>-21.48763141022026</c:v>
                </c:pt>
                <c:pt idx="332">
                  <c:v>-21.645668051433926</c:v>
                </c:pt>
                <c:pt idx="333">
                  <c:v>-21.797325614920386</c:v>
                </c:pt>
                <c:pt idx="334">
                  <c:v>-21.942559406499573</c:v>
                </c:pt>
                <c:pt idx="335">
                  <c:v>-22.081326625106499</c:v>
                </c:pt>
                <c:pt idx="336">
                  <c:v>-22.213586375404908</c:v>
                </c:pt>
                <c:pt idx="337">
                  <c:v>-22.339299679839321</c:v>
                </c:pt>
                <c:pt idx="338">
                  <c:v>-22.458429490121897</c:v>
                </c:pt>
                <c:pt idx="339">
                  <c:v>-22.570940698150753</c:v>
                </c:pt>
                <c:pt idx="340">
                  <c:v>-22.676800146356459</c:v>
                </c:pt>
                <c:pt idx="341">
                  <c:v>-22.775976637473743</c:v>
                </c:pt>
                <c:pt idx="342">
                  <c:v>-22.868440943735457</c:v>
                </c:pt>
                <c:pt idx="343">
                  <c:v>-22.954165815486139</c:v>
                </c:pt>
                <c:pt idx="344">
                  <c:v>-23.033125989212614</c:v>
                </c:pt>
                <c:pt idx="345">
                  <c:v>-23.105298194989256</c:v>
                </c:pt>
                <c:pt idx="346">
                  <c:v>-23.170661163335758</c:v>
                </c:pt>
                <c:pt idx="347">
                  <c:v>-23.229195631485336</c:v>
                </c:pt>
                <c:pt idx="348">
                  <c:v>-23.280884349061562</c:v>
                </c:pt>
                <c:pt idx="349">
                  <c:v>-23.325712083162113</c:v>
                </c:pt>
                <c:pt idx="350">
                  <c:v>-23.363665622847989</c:v>
                </c:pt>
                <c:pt idx="351">
                  <c:v>-23.394733783036848</c:v>
                </c:pt>
                <c:pt idx="352">
                  <c:v>-23.418907407799274</c:v>
                </c:pt>
                <c:pt idx="353">
                  <c:v>-23.436179373057097</c:v>
                </c:pt>
                <c:pt idx="354">
                  <c:v>-23.44654458868288</c:v>
                </c:pt>
                <c:pt idx="355">
                  <c:v>-23.45</c:v>
                </c:pt>
                <c:pt idx="356">
                  <c:v>-23.44654458868288</c:v>
                </c:pt>
                <c:pt idx="357">
                  <c:v>-23.436179373057101</c:v>
                </c:pt>
                <c:pt idx="358">
                  <c:v>-23.418907407799274</c:v>
                </c:pt>
                <c:pt idx="359">
                  <c:v>-23.394733783036848</c:v>
                </c:pt>
                <c:pt idx="360">
                  <c:v>-23.363665622847989</c:v>
                </c:pt>
                <c:pt idx="361">
                  <c:v>-23.325712083162113</c:v>
                </c:pt>
                <c:pt idx="362">
                  <c:v>-23.280884349061562</c:v>
                </c:pt>
                <c:pt idx="363">
                  <c:v>-23.229195631485339</c:v>
                </c:pt>
                <c:pt idx="364">
                  <c:v>-23.170661163335758</c:v>
                </c:pt>
                <c:pt idx="365">
                  <c:v>-23.105298194989256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62-2445-9B9F-7A2C61CFC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462544"/>
        <c:axId val="1977191824"/>
      </c:scatterChart>
      <c:valAx>
        <c:axId val="170846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77191824"/>
        <c:crosses val="autoZero"/>
        <c:crossBetween val="midCat"/>
      </c:valAx>
      <c:valAx>
        <c:axId val="19771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0846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Jupiter's</a:t>
            </a:r>
            <a:r>
              <a:rPr lang="en-GB" baseline="0"/>
              <a:t> Moons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pattFill prst="trellis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pattFill prst="trellis">
                  <a:fgClr>
                    <a:srgbClr val="FFC000"/>
                  </a:fgClr>
                  <a:bgClr>
                    <a:schemeClr val="bg1"/>
                  </a:bgClr>
                </a:patt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B0C-A64A-8093-D0515670C320}"/>
              </c:ext>
            </c:extLst>
          </c:dPt>
          <c:dPt>
            <c:idx val="1"/>
            <c:marker>
              <c:symbol val="circle"/>
              <c:size val="6"/>
              <c:spPr>
                <a:pattFill prst="trellis">
                  <a:fgClr>
                    <a:schemeClr val="accent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B0C-A64A-8093-D0515670C320}"/>
              </c:ext>
            </c:extLst>
          </c:dPt>
          <c:dPt>
            <c:idx val="2"/>
            <c:marker>
              <c:symbol val="circle"/>
              <c:size val="15"/>
              <c:spPr>
                <a:pattFill prst="trellis">
                  <a:fgClr>
                    <a:schemeClr val="bg2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B0C-A64A-8093-D0515670C320}"/>
              </c:ext>
            </c:extLst>
          </c:dPt>
          <c:dPt>
            <c:idx val="3"/>
            <c:marker>
              <c:symbol val="circle"/>
              <c:size val="9"/>
              <c:spPr>
                <a:pattFill prst="trellis">
                  <a:fgClr>
                    <a:schemeClr val="accent6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B0C-A64A-8093-D0515670C320}"/>
              </c:ext>
            </c:extLst>
          </c:dPt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B0C-A64A-8093-D0515670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094080"/>
        <c:axId val="631174208"/>
      </c:scatterChart>
      <c:valAx>
        <c:axId val="663094080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1174208"/>
        <c:crosses val="autoZero"/>
        <c:crossBetween val="midCat"/>
      </c:valAx>
      <c:valAx>
        <c:axId val="6311742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663094080"/>
        <c:crosses val="autoZero"/>
        <c:crossBetween val="midCat"/>
        <c:majorUnit val="1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Jupiter's</a:t>
            </a:r>
            <a:r>
              <a:rPr lang="en-GB" baseline="0"/>
              <a:t> Moons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pattFill prst="trellis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pattFill prst="trellis">
                  <a:fgClr>
                    <a:srgbClr val="FFC000"/>
                  </a:fgClr>
                  <a:bgClr>
                    <a:schemeClr val="bg1"/>
                  </a:bgClr>
                </a:patt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16-5A49-8280-21915FE1437E}"/>
              </c:ext>
            </c:extLst>
          </c:dPt>
          <c:dPt>
            <c:idx val="1"/>
            <c:marker>
              <c:symbol val="circle"/>
              <c:size val="6"/>
              <c:spPr>
                <a:pattFill prst="trellis">
                  <a:fgClr>
                    <a:schemeClr val="accent2">
                      <a:lumMod val="60000"/>
                      <a:lumOff val="40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16-5A49-8280-21915FE1437E}"/>
              </c:ext>
            </c:extLst>
          </c:dPt>
          <c:dPt>
            <c:idx val="2"/>
            <c:marker>
              <c:symbol val="circle"/>
              <c:size val="15"/>
              <c:spPr>
                <a:pattFill prst="trellis">
                  <a:fgClr>
                    <a:schemeClr val="bg2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bg2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A16-5A49-8280-21915FE1437E}"/>
              </c:ext>
            </c:extLst>
          </c:dPt>
          <c:dPt>
            <c:idx val="3"/>
            <c:marker>
              <c:symbol val="circle"/>
              <c:size val="9"/>
              <c:spPr>
                <a:pattFill prst="trellis">
                  <a:fgClr>
                    <a:schemeClr val="accent6">
                      <a:lumMod val="75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A16-5A49-8280-21915FE1437E}"/>
              </c:ext>
            </c:extLst>
          </c:dPt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AA16-5A49-8280-21915FE1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094080"/>
        <c:axId val="631174208"/>
      </c:scatterChart>
      <c:valAx>
        <c:axId val="663094080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1174208"/>
        <c:crosses val="autoZero"/>
        <c:crossBetween val="midCat"/>
      </c:valAx>
      <c:valAx>
        <c:axId val="631174208"/>
        <c:scaling>
          <c:orientation val="minMax"/>
          <c:max val="2"/>
          <c:min val="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663094080"/>
        <c:crosses val="autoZero"/>
        <c:crossBetween val="midCat"/>
        <c:majorUnit val="1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Equation of Time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'Equation of Time (3)'!$B$17:$B$382</c:f>
              <c:numCache>
                <c:formatCode>m/d/yy</c:formatCode>
                <c:ptCount val="366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  <c:pt idx="91">
                  <c:v>45383</c:v>
                </c:pt>
                <c:pt idx="92">
                  <c:v>45384</c:v>
                </c:pt>
                <c:pt idx="93">
                  <c:v>45385</c:v>
                </c:pt>
                <c:pt idx="94">
                  <c:v>45386</c:v>
                </c:pt>
                <c:pt idx="95">
                  <c:v>45387</c:v>
                </c:pt>
                <c:pt idx="96">
                  <c:v>45388</c:v>
                </c:pt>
                <c:pt idx="97">
                  <c:v>45389</c:v>
                </c:pt>
                <c:pt idx="98">
                  <c:v>45390</c:v>
                </c:pt>
                <c:pt idx="99">
                  <c:v>45391</c:v>
                </c:pt>
                <c:pt idx="100">
                  <c:v>45392</c:v>
                </c:pt>
                <c:pt idx="101">
                  <c:v>45393</c:v>
                </c:pt>
                <c:pt idx="102">
                  <c:v>45394</c:v>
                </c:pt>
                <c:pt idx="103">
                  <c:v>45395</c:v>
                </c:pt>
                <c:pt idx="104">
                  <c:v>45396</c:v>
                </c:pt>
                <c:pt idx="105">
                  <c:v>45397</c:v>
                </c:pt>
                <c:pt idx="106">
                  <c:v>45398</c:v>
                </c:pt>
                <c:pt idx="107">
                  <c:v>45399</c:v>
                </c:pt>
                <c:pt idx="108">
                  <c:v>45400</c:v>
                </c:pt>
                <c:pt idx="109">
                  <c:v>45401</c:v>
                </c:pt>
                <c:pt idx="110">
                  <c:v>45402</c:v>
                </c:pt>
                <c:pt idx="111">
                  <c:v>45403</c:v>
                </c:pt>
                <c:pt idx="112">
                  <c:v>45404</c:v>
                </c:pt>
                <c:pt idx="113">
                  <c:v>45405</c:v>
                </c:pt>
                <c:pt idx="114">
                  <c:v>45406</c:v>
                </c:pt>
                <c:pt idx="115">
                  <c:v>45407</c:v>
                </c:pt>
                <c:pt idx="116">
                  <c:v>45408</c:v>
                </c:pt>
                <c:pt idx="117">
                  <c:v>45409</c:v>
                </c:pt>
                <c:pt idx="118">
                  <c:v>45410</c:v>
                </c:pt>
                <c:pt idx="119">
                  <c:v>45411</c:v>
                </c:pt>
                <c:pt idx="120">
                  <c:v>45412</c:v>
                </c:pt>
                <c:pt idx="121">
                  <c:v>45413</c:v>
                </c:pt>
                <c:pt idx="122">
                  <c:v>45414</c:v>
                </c:pt>
                <c:pt idx="123">
                  <c:v>45415</c:v>
                </c:pt>
                <c:pt idx="124">
                  <c:v>45416</c:v>
                </c:pt>
                <c:pt idx="125">
                  <c:v>45417</c:v>
                </c:pt>
                <c:pt idx="126">
                  <c:v>45418</c:v>
                </c:pt>
                <c:pt idx="127">
                  <c:v>45419</c:v>
                </c:pt>
                <c:pt idx="128">
                  <c:v>45420</c:v>
                </c:pt>
                <c:pt idx="129">
                  <c:v>45421</c:v>
                </c:pt>
                <c:pt idx="130">
                  <c:v>45422</c:v>
                </c:pt>
                <c:pt idx="131">
                  <c:v>45423</c:v>
                </c:pt>
                <c:pt idx="132">
                  <c:v>45424</c:v>
                </c:pt>
                <c:pt idx="133">
                  <c:v>45425</c:v>
                </c:pt>
                <c:pt idx="134">
                  <c:v>45426</c:v>
                </c:pt>
                <c:pt idx="135">
                  <c:v>45427</c:v>
                </c:pt>
                <c:pt idx="136">
                  <c:v>45428</c:v>
                </c:pt>
                <c:pt idx="137">
                  <c:v>45429</c:v>
                </c:pt>
                <c:pt idx="138">
                  <c:v>45430</c:v>
                </c:pt>
                <c:pt idx="139">
                  <c:v>45431</c:v>
                </c:pt>
                <c:pt idx="140">
                  <c:v>45432</c:v>
                </c:pt>
                <c:pt idx="141">
                  <c:v>45433</c:v>
                </c:pt>
                <c:pt idx="142">
                  <c:v>45434</c:v>
                </c:pt>
                <c:pt idx="143">
                  <c:v>45435</c:v>
                </c:pt>
                <c:pt idx="144">
                  <c:v>45436</c:v>
                </c:pt>
                <c:pt idx="145">
                  <c:v>45437</c:v>
                </c:pt>
                <c:pt idx="146">
                  <c:v>45438</c:v>
                </c:pt>
                <c:pt idx="147">
                  <c:v>45439</c:v>
                </c:pt>
                <c:pt idx="148">
                  <c:v>45440</c:v>
                </c:pt>
                <c:pt idx="149">
                  <c:v>45441</c:v>
                </c:pt>
                <c:pt idx="150">
                  <c:v>45442</c:v>
                </c:pt>
                <c:pt idx="151">
                  <c:v>45443</c:v>
                </c:pt>
                <c:pt idx="152">
                  <c:v>45444</c:v>
                </c:pt>
                <c:pt idx="153">
                  <c:v>45445</c:v>
                </c:pt>
                <c:pt idx="154">
                  <c:v>45446</c:v>
                </c:pt>
                <c:pt idx="155">
                  <c:v>45447</c:v>
                </c:pt>
                <c:pt idx="156">
                  <c:v>45448</c:v>
                </c:pt>
                <c:pt idx="157">
                  <c:v>45449</c:v>
                </c:pt>
                <c:pt idx="158">
                  <c:v>45450</c:v>
                </c:pt>
                <c:pt idx="159">
                  <c:v>45451</c:v>
                </c:pt>
                <c:pt idx="160">
                  <c:v>45452</c:v>
                </c:pt>
                <c:pt idx="161">
                  <c:v>45453</c:v>
                </c:pt>
                <c:pt idx="162">
                  <c:v>45454</c:v>
                </c:pt>
                <c:pt idx="163">
                  <c:v>45455</c:v>
                </c:pt>
                <c:pt idx="164">
                  <c:v>45456</c:v>
                </c:pt>
                <c:pt idx="165">
                  <c:v>45457</c:v>
                </c:pt>
                <c:pt idx="166">
                  <c:v>45458</c:v>
                </c:pt>
                <c:pt idx="167">
                  <c:v>45459</c:v>
                </c:pt>
                <c:pt idx="168">
                  <c:v>45460</c:v>
                </c:pt>
                <c:pt idx="169">
                  <c:v>45461</c:v>
                </c:pt>
                <c:pt idx="170">
                  <c:v>45462</c:v>
                </c:pt>
                <c:pt idx="171">
                  <c:v>45463</c:v>
                </c:pt>
                <c:pt idx="172">
                  <c:v>45464</c:v>
                </c:pt>
                <c:pt idx="173">
                  <c:v>45465</c:v>
                </c:pt>
                <c:pt idx="174">
                  <c:v>45466</c:v>
                </c:pt>
                <c:pt idx="175">
                  <c:v>45467</c:v>
                </c:pt>
                <c:pt idx="176">
                  <c:v>45468</c:v>
                </c:pt>
                <c:pt idx="177">
                  <c:v>45469</c:v>
                </c:pt>
                <c:pt idx="178">
                  <c:v>45470</c:v>
                </c:pt>
                <c:pt idx="179">
                  <c:v>45471</c:v>
                </c:pt>
                <c:pt idx="180">
                  <c:v>45472</c:v>
                </c:pt>
                <c:pt idx="181">
                  <c:v>45473</c:v>
                </c:pt>
                <c:pt idx="182">
                  <c:v>45474</c:v>
                </c:pt>
                <c:pt idx="183">
                  <c:v>45475</c:v>
                </c:pt>
                <c:pt idx="184">
                  <c:v>45476</c:v>
                </c:pt>
                <c:pt idx="185">
                  <c:v>45477</c:v>
                </c:pt>
                <c:pt idx="186">
                  <c:v>45478</c:v>
                </c:pt>
                <c:pt idx="187">
                  <c:v>45479</c:v>
                </c:pt>
                <c:pt idx="188">
                  <c:v>45480</c:v>
                </c:pt>
                <c:pt idx="189">
                  <c:v>45481</c:v>
                </c:pt>
                <c:pt idx="190">
                  <c:v>45482</c:v>
                </c:pt>
                <c:pt idx="191">
                  <c:v>45483</c:v>
                </c:pt>
                <c:pt idx="192">
                  <c:v>45484</c:v>
                </c:pt>
                <c:pt idx="193">
                  <c:v>45485</c:v>
                </c:pt>
                <c:pt idx="194">
                  <c:v>45486</c:v>
                </c:pt>
                <c:pt idx="195">
                  <c:v>45487</c:v>
                </c:pt>
                <c:pt idx="196">
                  <c:v>45488</c:v>
                </c:pt>
                <c:pt idx="197">
                  <c:v>45489</c:v>
                </c:pt>
                <c:pt idx="198">
                  <c:v>45490</c:v>
                </c:pt>
                <c:pt idx="199">
                  <c:v>45491</c:v>
                </c:pt>
                <c:pt idx="200">
                  <c:v>45492</c:v>
                </c:pt>
                <c:pt idx="201">
                  <c:v>45493</c:v>
                </c:pt>
                <c:pt idx="202">
                  <c:v>45494</c:v>
                </c:pt>
                <c:pt idx="203">
                  <c:v>45495</c:v>
                </c:pt>
                <c:pt idx="204">
                  <c:v>45496</c:v>
                </c:pt>
                <c:pt idx="205">
                  <c:v>45497</c:v>
                </c:pt>
                <c:pt idx="206">
                  <c:v>45498</c:v>
                </c:pt>
                <c:pt idx="207">
                  <c:v>45499</c:v>
                </c:pt>
                <c:pt idx="208">
                  <c:v>45500</c:v>
                </c:pt>
                <c:pt idx="209">
                  <c:v>45501</c:v>
                </c:pt>
                <c:pt idx="210">
                  <c:v>45502</c:v>
                </c:pt>
                <c:pt idx="211">
                  <c:v>45503</c:v>
                </c:pt>
                <c:pt idx="212">
                  <c:v>45504</c:v>
                </c:pt>
                <c:pt idx="213">
                  <c:v>45505</c:v>
                </c:pt>
                <c:pt idx="214">
                  <c:v>45506</c:v>
                </c:pt>
                <c:pt idx="215">
                  <c:v>45507</c:v>
                </c:pt>
                <c:pt idx="216">
                  <c:v>45508</c:v>
                </c:pt>
                <c:pt idx="217">
                  <c:v>45509</c:v>
                </c:pt>
                <c:pt idx="218">
                  <c:v>45510</c:v>
                </c:pt>
                <c:pt idx="219">
                  <c:v>45511</c:v>
                </c:pt>
                <c:pt idx="220">
                  <c:v>45512</c:v>
                </c:pt>
                <c:pt idx="221">
                  <c:v>45513</c:v>
                </c:pt>
                <c:pt idx="222">
                  <c:v>45514</c:v>
                </c:pt>
                <c:pt idx="223">
                  <c:v>45515</c:v>
                </c:pt>
                <c:pt idx="224">
                  <c:v>45516</c:v>
                </c:pt>
                <c:pt idx="225">
                  <c:v>45517</c:v>
                </c:pt>
                <c:pt idx="226">
                  <c:v>45518</c:v>
                </c:pt>
                <c:pt idx="227">
                  <c:v>45519</c:v>
                </c:pt>
                <c:pt idx="228">
                  <c:v>45520</c:v>
                </c:pt>
                <c:pt idx="229">
                  <c:v>45521</c:v>
                </c:pt>
                <c:pt idx="230">
                  <c:v>45522</c:v>
                </c:pt>
                <c:pt idx="231">
                  <c:v>45523</c:v>
                </c:pt>
                <c:pt idx="232">
                  <c:v>45524</c:v>
                </c:pt>
                <c:pt idx="233">
                  <c:v>45525</c:v>
                </c:pt>
                <c:pt idx="234">
                  <c:v>45526</c:v>
                </c:pt>
                <c:pt idx="235">
                  <c:v>45527</c:v>
                </c:pt>
                <c:pt idx="236">
                  <c:v>45528</c:v>
                </c:pt>
                <c:pt idx="237">
                  <c:v>45529</c:v>
                </c:pt>
                <c:pt idx="238">
                  <c:v>45530</c:v>
                </c:pt>
                <c:pt idx="239">
                  <c:v>45531</c:v>
                </c:pt>
                <c:pt idx="240">
                  <c:v>45532</c:v>
                </c:pt>
                <c:pt idx="241">
                  <c:v>45533</c:v>
                </c:pt>
                <c:pt idx="242">
                  <c:v>45534</c:v>
                </c:pt>
                <c:pt idx="243">
                  <c:v>45535</c:v>
                </c:pt>
                <c:pt idx="244">
                  <c:v>45536</c:v>
                </c:pt>
                <c:pt idx="245">
                  <c:v>45537</c:v>
                </c:pt>
                <c:pt idx="246">
                  <c:v>45538</c:v>
                </c:pt>
                <c:pt idx="247">
                  <c:v>45539</c:v>
                </c:pt>
                <c:pt idx="248">
                  <c:v>45540</c:v>
                </c:pt>
                <c:pt idx="249">
                  <c:v>45541</c:v>
                </c:pt>
                <c:pt idx="250">
                  <c:v>45542</c:v>
                </c:pt>
                <c:pt idx="251">
                  <c:v>45543</c:v>
                </c:pt>
                <c:pt idx="252">
                  <c:v>45544</c:v>
                </c:pt>
                <c:pt idx="253">
                  <c:v>45545</c:v>
                </c:pt>
                <c:pt idx="254">
                  <c:v>45546</c:v>
                </c:pt>
                <c:pt idx="255">
                  <c:v>45547</c:v>
                </c:pt>
                <c:pt idx="256">
                  <c:v>45548</c:v>
                </c:pt>
                <c:pt idx="257">
                  <c:v>45549</c:v>
                </c:pt>
                <c:pt idx="258">
                  <c:v>45550</c:v>
                </c:pt>
                <c:pt idx="259">
                  <c:v>45551</c:v>
                </c:pt>
                <c:pt idx="260">
                  <c:v>45552</c:v>
                </c:pt>
                <c:pt idx="261">
                  <c:v>45553</c:v>
                </c:pt>
                <c:pt idx="262">
                  <c:v>45554</c:v>
                </c:pt>
                <c:pt idx="263">
                  <c:v>45555</c:v>
                </c:pt>
                <c:pt idx="264">
                  <c:v>45556</c:v>
                </c:pt>
                <c:pt idx="265">
                  <c:v>45557</c:v>
                </c:pt>
                <c:pt idx="266">
                  <c:v>45558</c:v>
                </c:pt>
                <c:pt idx="267">
                  <c:v>45559</c:v>
                </c:pt>
                <c:pt idx="268">
                  <c:v>45560</c:v>
                </c:pt>
                <c:pt idx="269">
                  <c:v>45561</c:v>
                </c:pt>
                <c:pt idx="270">
                  <c:v>45562</c:v>
                </c:pt>
                <c:pt idx="271">
                  <c:v>45563</c:v>
                </c:pt>
                <c:pt idx="272">
                  <c:v>45564</c:v>
                </c:pt>
                <c:pt idx="273">
                  <c:v>45565</c:v>
                </c:pt>
                <c:pt idx="274">
                  <c:v>45566</c:v>
                </c:pt>
                <c:pt idx="275">
                  <c:v>45567</c:v>
                </c:pt>
                <c:pt idx="276">
                  <c:v>45568</c:v>
                </c:pt>
                <c:pt idx="277">
                  <c:v>45569</c:v>
                </c:pt>
                <c:pt idx="278">
                  <c:v>45570</c:v>
                </c:pt>
                <c:pt idx="279">
                  <c:v>45571</c:v>
                </c:pt>
                <c:pt idx="280">
                  <c:v>45572</c:v>
                </c:pt>
                <c:pt idx="281">
                  <c:v>45573</c:v>
                </c:pt>
                <c:pt idx="282">
                  <c:v>45574</c:v>
                </c:pt>
                <c:pt idx="283">
                  <c:v>45575</c:v>
                </c:pt>
                <c:pt idx="284">
                  <c:v>45576</c:v>
                </c:pt>
                <c:pt idx="285">
                  <c:v>45577</c:v>
                </c:pt>
                <c:pt idx="286">
                  <c:v>45578</c:v>
                </c:pt>
                <c:pt idx="287">
                  <c:v>45579</c:v>
                </c:pt>
                <c:pt idx="288">
                  <c:v>45580</c:v>
                </c:pt>
                <c:pt idx="289">
                  <c:v>45581</c:v>
                </c:pt>
                <c:pt idx="290">
                  <c:v>45582</c:v>
                </c:pt>
                <c:pt idx="291">
                  <c:v>45583</c:v>
                </c:pt>
                <c:pt idx="292">
                  <c:v>45584</c:v>
                </c:pt>
                <c:pt idx="293">
                  <c:v>45585</c:v>
                </c:pt>
                <c:pt idx="294">
                  <c:v>45586</c:v>
                </c:pt>
                <c:pt idx="295">
                  <c:v>45587</c:v>
                </c:pt>
                <c:pt idx="296">
                  <c:v>45588</c:v>
                </c:pt>
                <c:pt idx="297">
                  <c:v>45589</c:v>
                </c:pt>
                <c:pt idx="298">
                  <c:v>45590</c:v>
                </c:pt>
                <c:pt idx="299">
                  <c:v>45591</c:v>
                </c:pt>
                <c:pt idx="300">
                  <c:v>45592</c:v>
                </c:pt>
                <c:pt idx="301">
                  <c:v>45593</c:v>
                </c:pt>
                <c:pt idx="302">
                  <c:v>45594</c:v>
                </c:pt>
                <c:pt idx="303">
                  <c:v>45595</c:v>
                </c:pt>
                <c:pt idx="304">
                  <c:v>45596</c:v>
                </c:pt>
                <c:pt idx="305">
                  <c:v>45597</c:v>
                </c:pt>
                <c:pt idx="306">
                  <c:v>45598</c:v>
                </c:pt>
                <c:pt idx="307">
                  <c:v>45599</c:v>
                </c:pt>
                <c:pt idx="308">
                  <c:v>45600</c:v>
                </c:pt>
                <c:pt idx="309">
                  <c:v>45601</c:v>
                </c:pt>
                <c:pt idx="310">
                  <c:v>45602</c:v>
                </c:pt>
                <c:pt idx="311">
                  <c:v>45603</c:v>
                </c:pt>
                <c:pt idx="312">
                  <c:v>45604</c:v>
                </c:pt>
                <c:pt idx="313">
                  <c:v>45605</c:v>
                </c:pt>
                <c:pt idx="314">
                  <c:v>45606</c:v>
                </c:pt>
                <c:pt idx="315">
                  <c:v>45607</c:v>
                </c:pt>
                <c:pt idx="316">
                  <c:v>45608</c:v>
                </c:pt>
                <c:pt idx="317">
                  <c:v>45609</c:v>
                </c:pt>
                <c:pt idx="318">
                  <c:v>45610</c:v>
                </c:pt>
                <c:pt idx="319">
                  <c:v>45611</c:v>
                </c:pt>
                <c:pt idx="320">
                  <c:v>45612</c:v>
                </c:pt>
                <c:pt idx="321">
                  <c:v>45613</c:v>
                </c:pt>
                <c:pt idx="322">
                  <c:v>45614</c:v>
                </c:pt>
                <c:pt idx="323">
                  <c:v>45615</c:v>
                </c:pt>
                <c:pt idx="324">
                  <c:v>45616</c:v>
                </c:pt>
                <c:pt idx="325">
                  <c:v>45617</c:v>
                </c:pt>
                <c:pt idx="326">
                  <c:v>45618</c:v>
                </c:pt>
                <c:pt idx="327">
                  <c:v>45619</c:v>
                </c:pt>
                <c:pt idx="328">
                  <c:v>45620</c:v>
                </c:pt>
                <c:pt idx="329">
                  <c:v>45621</c:v>
                </c:pt>
                <c:pt idx="330">
                  <c:v>45622</c:v>
                </c:pt>
                <c:pt idx="331">
                  <c:v>45623</c:v>
                </c:pt>
                <c:pt idx="332">
                  <c:v>45624</c:v>
                </c:pt>
                <c:pt idx="333">
                  <c:v>45625</c:v>
                </c:pt>
                <c:pt idx="334">
                  <c:v>45626</c:v>
                </c:pt>
                <c:pt idx="335">
                  <c:v>45627</c:v>
                </c:pt>
                <c:pt idx="336">
                  <c:v>45628</c:v>
                </c:pt>
                <c:pt idx="337">
                  <c:v>45629</c:v>
                </c:pt>
                <c:pt idx="338">
                  <c:v>45630</c:v>
                </c:pt>
                <c:pt idx="339">
                  <c:v>45631</c:v>
                </c:pt>
                <c:pt idx="340">
                  <c:v>45632</c:v>
                </c:pt>
                <c:pt idx="341">
                  <c:v>45633</c:v>
                </c:pt>
                <c:pt idx="342">
                  <c:v>45634</c:v>
                </c:pt>
                <c:pt idx="343">
                  <c:v>45635</c:v>
                </c:pt>
                <c:pt idx="344">
                  <c:v>45636</c:v>
                </c:pt>
                <c:pt idx="345">
                  <c:v>45637</c:v>
                </c:pt>
                <c:pt idx="346">
                  <c:v>45638</c:v>
                </c:pt>
                <c:pt idx="347">
                  <c:v>45639</c:v>
                </c:pt>
                <c:pt idx="348">
                  <c:v>45640</c:v>
                </c:pt>
                <c:pt idx="349">
                  <c:v>45641</c:v>
                </c:pt>
                <c:pt idx="350">
                  <c:v>45642</c:v>
                </c:pt>
                <c:pt idx="351">
                  <c:v>45643</c:v>
                </c:pt>
                <c:pt idx="352">
                  <c:v>45644</c:v>
                </c:pt>
                <c:pt idx="353">
                  <c:v>45645</c:v>
                </c:pt>
                <c:pt idx="354">
                  <c:v>45646</c:v>
                </c:pt>
                <c:pt idx="355">
                  <c:v>45647</c:v>
                </c:pt>
                <c:pt idx="356">
                  <c:v>45648</c:v>
                </c:pt>
                <c:pt idx="357">
                  <c:v>45649</c:v>
                </c:pt>
                <c:pt idx="358">
                  <c:v>45650</c:v>
                </c:pt>
                <c:pt idx="359">
                  <c:v>45651</c:v>
                </c:pt>
                <c:pt idx="360">
                  <c:v>45652</c:v>
                </c:pt>
                <c:pt idx="361">
                  <c:v>45653</c:v>
                </c:pt>
                <c:pt idx="362">
                  <c:v>45654</c:v>
                </c:pt>
                <c:pt idx="363">
                  <c:v>45655</c:v>
                </c:pt>
                <c:pt idx="364">
                  <c:v>45656</c:v>
                </c:pt>
                <c:pt idx="365">
                  <c:v>45657</c:v>
                </c:pt>
              </c:numCache>
            </c:numRef>
          </c:cat>
          <c:val>
            <c:numRef>
              <c:f>'Equation of Time (3)'!$E$17:$E$382</c:f>
              <c:numCache>
                <c:formatCode>#,##0.00</c:formatCode>
                <c:ptCount val="366"/>
                <c:pt idx="0">
                  <c:v>-3.3167525775739346</c:v>
                </c:pt>
                <c:pt idx="1">
                  <c:v>-3.7873856563111179</c:v>
                </c:pt>
                <c:pt idx="2">
                  <c:v>-4.2524309326504746</c:v>
                </c:pt>
                <c:pt idx="3">
                  <c:v>-4.7113874548708541</c:v>
                </c:pt>
                <c:pt idx="4">
                  <c:v>-5.1637650175849839</c:v>
                </c:pt>
                <c:pt idx="5">
                  <c:v>-5.6090849404646956</c:v>
                </c:pt>
                <c:pt idx="6">
                  <c:v>-6.0468808170442045</c:v>
                </c:pt>
                <c:pt idx="7">
                  <c:v>-6.476699231830966</c:v>
                </c:pt>
                <c:pt idx="8">
                  <c:v>-6.8981004440685298</c:v>
                </c:pt>
                <c:pt idx="9">
                  <c:v>-7.3106590366167525</c:v>
                </c:pt>
                <c:pt idx="10">
                  <c:v>-7.7139645285400498</c:v>
                </c:pt>
                <c:pt idx="11">
                  <c:v>-8.1076219501248907</c:v>
                </c:pt>
                <c:pt idx="12">
                  <c:v>-8.4912523791811925</c:v>
                </c:pt>
                <c:pt idx="13">
                  <c:v>-8.8644934376201299</c:v>
                </c:pt>
                <c:pt idx="14">
                  <c:v>-9.2269997474403542</c:v>
                </c:pt>
                <c:pt idx="15">
                  <c:v>-9.5784433453973534</c:v>
                </c:pt>
                <c:pt idx="16">
                  <c:v>-9.9185140557738283</c:v>
                </c:pt>
                <c:pt idx="17">
                  <c:v>-10.246919820814213</c:v>
                </c:pt>
                <c:pt idx="18">
                  <c:v>-10.56338698853094</c:v>
                </c:pt>
                <c:pt idx="19">
                  <c:v>-10.867660557735256</c:v>
                </c:pt>
                <c:pt idx="20">
                  <c:v>-11.159504380288825</c:v>
                </c:pt>
                <c:pt idx="21">
                  <c:v>-11.438701320715182</c:v>
                </c:pt>
                <c:pt idx="22">
                  <c:v>-11.705053373450102</c:v>
                </c:pt>
                <c:pt idx="23">
                  <c:v>-11.958381738148006</c:v>
                </c:pt>
                <c:pt idx="24">
                  <c:v>-12.198526853595721</c:v>
                </c:pt>
                <c:pt idx="25">
                  <c:v>-12.425348390916252</c:v>
                </c:pt>
                <c:pt idx="26">
                  <c:v>-12.638725206871197</c:v>
                </c:pt>
                <c:pt idx="27">
                  <c:v>-12.838555258192921</c:v>
                </c:pt>
                <c:pt idx="28">
                  <c:v>-13.024755477993676</c:v>
                </c:pt>
                <c:pt idx="29">
                  <c:v>-13.197261615410232</c:v>
                </c:pt>
                <c:pt idx="30">
                  <c:v>-13.356028039747052</c:v>
                </c:pt>
                <c:pt idx="31">
                  <c:v>-13.501027510479766</c:v>
                </c:pt>
                <c:pt idx="32">
                  <c:v>-13.632250914571788</c:v>
                </c:pt>
                <c:pt idx="33">
                  <c:v>-13.749706972641558</c:v>
                </c:pt>
                <c:pt idx="34">
                  <c:v>-13.853421915594422</c:v>
                </c:pt>
                <c:pt idx="35">
                  <c:v>-13.943439133402407</c:v>
                </c:pt>
                <c:pt idx="36">
                  <c:v>-14.019818797776036</c:v>
                </c:pt>
                <c:pt idx="37">
                  <c:v>-14.082637460525458</c:v>
                </c:pt>
                <c:pt idx="38">
                  <c:v>-14.131987629452459</c:v>
                </c:pt>
                <c:pt idx="39">
                  <c:v>-14.167977323651467</c:v>
                </c:pt>
                <c:pt idx="40">
                  <c:v>-14.190729610124892</c:v>
                </c:pt>
                <c:pt idx="41">
                  <c:v>-14.20038212363778</c:v>
                </c:pt>
                <c:pt idx="42">
                  <c:v>-14.197086571746887</c:v>
                </c:pt>
                <c:pt idx="43">
                  <c:v>-14.18100822694182</c:v>
                </c:pt>
                <c:pt idx="44">
                  <c:v>-14.152325407829409</c:v>
                </c:pt>
                <c:pt idx="45">
                  <c:v>-14.111228951278092</c:v>
                </c:pt>
                <c:pt idx="46">
                  <c:v>-14.057921677416308</c:v>
                </c:pt>
                <c:pt idx="47">
                  <c:v>-13.992617849348614</c:v>
                </c:pt>
                <c:pt idx="48">
                  <c:v>-13.91554262941467</c:v>
                </c:pt>
                <c:pt idx="49">
                  <c:v>-13.826931533770981</c:v>
                </c:pt>
                <c:pt idx="50">
                  <c:v>-13.727029887022175</c:v>
                </c:pt>
                <c:pt idx="51">
                  <c:v>-13.616092278569321</c:v>
                </c:pt>
                <c:pt idx="52">
                  <c:v>-13.49438202227662</c:v>
                </c:pt>
                <c:pt idx="53">
                  <c:v>-13.362170620986012</c:v>
                </c:pt>
                <c:pt idx="54">
                  <c:v>-13.219737237331248</c:v>
                </c:pt>
                <c:pt idx="55">
                  <c:v>-13.067368172220633</c:v>
                </c:pt>
                <c:pt idx="56">
                  <c:v>-12.9053563522695</c:v>
                </c:pt>
                <c:pt idx="57">
                  <c:v>-12.734000827372254</c:v>
                </c:pt>
                <c:pt idx="58">
                  <c:v>-12.553606279507649</c:v>
                </c:pt>
                <c:pt idx="59">
                  <c:v>-12.364482543772684</c:v>
                </c:pt>
                <c:pt idx="60">
                  <c:v>-12.166944142538423</c:v>
                </c:pt>
                <c:pt idx="61">
                  <c:v>-11.961309833517719</c:v>
                </c:pt>
                <c:pt idx="62">
                  <c:v>-11.747902172429047</c:v>
                </c:pt>
                <c:pt idx="63">
                  <c:v>-11.527047090834353</c:v>
                </c:pt>
                <c:pt idx="64">
                  <c:v>-11.299073489621495</c:v>
                </c:pt>
                <c:pt idx="65">
                  <c:v>-11.064312848494918</c:v>
                </c:pt>
                <c:pt idx="66">
                  <c:v>-10.823098851731324</c:v>
                </c:pt>
                <c:pt idx="67">
                  <c:v>-10.575767030351692</c:v>
                </c:pt>
                <c:pt idx="68">
                  <c:v>-10.322654420756775</c:v>
                </c:pt>
                <c:pt idx="69">
                  <c:v>-10.064099239771496</c:v>
                </c:pt>
                <c:pt idx="70">
                  <c:v>-9.8004405759439273</c:v>
                </c:pt>
                <c:pt idx="71">
                  <c:v>-9.5320180968486543</c:v>
                </c:pt>
                <c:pt idx="72">
                  <c:v>-9.2591717720511344</c:v>
                </c:pt>
                <c:pt idx="73">
                  <c:v>-8.9822416113012018</c:v>
                </c:pt>
                <c:pt idx="74">
                  <c:v>-8.7015674174392466</c:v>
                </c:pt>
                <c:pt idx="75">
                  <c:v>-8.4174885534191386</c:v>
                </c:pt>
                <c:pt idx="76">
                  <c:v>-8.1303437227775213</c:v>
                </c:pt>
                <c:pt idx="77">
                  <c:v>-7.8404707628101535</c:v>
                </c:pt>
                <c:pt idx="78">
                  <c:v>-7.5482064496530681</c:v>
                </c:pt>
                <c:pt idx="79">
                  <c:v>-7.2538863144092272</c:v>
                </c:pt>
                <c:pt idx="80">
                  <c:v>-6.9578444694109427</c:v>
                </c:pt>
                <c:pt idx="81">
                  <c:v>-6.6604134436642992</c:v>
                </c:pt>
                <c:pt idx="82">
                  <c:v>-6.3619240264846662</c:v>
                </c:pt>
                <c:pt idx="83">
                  <c:v>-6.0627051183021878</c:v>
                </c:pt>
                <c:pt idx="84">
                  <c:v>-5.7630835875928526</c:v>
                </c:pt>
                <c:pt idx="85">
                  <c:v>-5.4633841328747899</c:v>
                </c:pt>
                <c:pt idx="86">
                  <c:v>-5.1639291487004026</c:v>
                </c:pt>
                <c:pt idx="87">
                  <c:v>-4.8650385945733321</c:v>
                </c:pt>
                <c:pt idx="88">
                  <c:v>-4.5670298657245159</c:v>
                </c:pt>
                <c:pt idx="89">
                  <c:v>-4.2702176646941945</c:v>
                </c:pt>
                <c:pt idx="90">
                  <c:v>-3.9749138726859932</c:v>
                </c:pt>
                <c:pt idx="91">
                  <c:v>-3.6814274196855994</c:v>
                </c:pt>
                <c:pt idx="92">
                  <c:v>-3.390064152369352</c:v>
                </c:pt>
                <c:pt idx="93">
                  <c:v>-3.1011266988674095</c:v>
                </c:pt>
                <c:pt idx="94">
                  <c:v>-2.8149143294917414</c:v>
                </c:pt>
                <c:pt idx="95">
                  <c:v>-2.5317228125906039</c:v>
                </c:pt>
                <c:pt idx="96">
                  <c:v>-2.2518442647482737</c:v>
                </c:pt>
                <c:pt idx="97">
                  <c:v>-1.9755669946112062</c:v>
                </c:pt>
                <c:pt idx="98">
                  <c:v>-1.7031753396890896</c:v>
                </c:pt>
                <c:pt idx="99">
                  <c:v>-1.4349494955512174</c:v>
                </c:pt>
                <c:pt idx="100">
                  <c:v>-1.1711653369145654</c:v>
                </c:pt>
                <c:pt idx="101">
                  <c:v>-0.91209423019982794</c:v>
                </c:pt>
                <c:pt idx="102">
                  <c:v>-0.6580028372146558</c:v>
                </c:pt>
                <c:pt idx="103">
                  <c:v>-0.40915290970931473</c:v>
                </c:pt>
                <c:pt idx="104">
                  <c:v>-0.16580107463814261</c:v>
                </c:pt>
                <c:pt idx="105">
                  <c:v>7.1801389949594341E-2</c:v>
                </c:pt>
                <c:pt idx="106">
                  <c:v>0.30340878837445284</c:v>
                </c:pt>
                <c:pt idx="107">
                  <c:v>0.5287812500397282</c:v>
                </c:pt>
                <c:pt idx="108">
                  <c:v>0.74768498119246252</c:v>
                </c:pt>
                <c:pt idx="109">
                  <c:v>0.95989252543980674</c:v>
                </c:pt>
                <c:pt idx="110">
                  <c:v>1.1651830326360804</c:v>
                </c:pt>
                <c:pt idx="111">
                  <c:v>1.36334253566524</c:v>
                </c:pt>
                <c:pt idx="112">
                  <c:v>1.5541642345541287</c:v>
                </c:pt>
                <c:pt idx="113">
                  <c:v>1.7374487872651281</c:v>
                </c:pt>
                <c:pt idx="114">
                  <c:v>1.9130046064324144</c:v>
                </c:pt>
                <c:pt idx="115">
                  <c:v>2.0806481612247829</c:v>
                </c:pt>
                <c:pt idx="116">
                  <c:v>2.2402042834403986</c:v>
                </c:pt>
                <c:pt idx="117">
                  <c:v>2.3915064768650436</c:v>
                </c:pt>
                <c:pt idx="118">
                  <c:v>2.5343972288562311</c:v>
                </c:pt>
                <c:pt idx="119">
                  <c:v>2.6687283230510732</c:v>
                </c:pt>
                <c:pt idx="120">
                  <c:v>2.7943611520363767</c:v>
                </c:pt>
                <c:pt idx="121">
                  <c:v>2.9111670287657354</c:v>
                </c:pt>
                <c:pt idx="122">
                  <c:v>3.0190274954603771</c:v>
                </c:pt>
                <c:pt idx="123">
                  <c:v>3.11783462868866</c:v>
                </c:pt>
                <c:pt idx="124">
                  <c:v>3.2074913392836897</c:v>
                </c:pt>
                <c:pt idx="125">
                  <c:v>3.2879116657295895</c:v>
                </c:pt>
                <c:pt idx="126">
                  <c:v>3.3590210596249359</c:v>
                </c:pt>
                <c:pt idx="127">
                  <c:v>3.420756661816867</c:v>
                </c:pt>
                <c:pt idx="128">
                  <c:v>3.4730675677911749</c:v>
                </c:pt>
                <c:pt idx="129">
                  <c:v>3.5159150809030417</c:v>
                </c:pt>
                <c:pt idx="130">
                  <c:v>3.5492729520394852</c:v>
                </c:pt>
                <c:pt idx="131">
                  <c:v>3.5731276043181355</c:v>
                </c:pt>
                <c:pt idx="132">
                  <c:v>3.5874783414481661</c:v>
                </c:pt>
                <c:pt idx="133">
                  <c:v>3.5923375384069862</c:v>
                </c:pt>
                <c:pt idx="134">
                  <c:v>3.5877308131218464</c:v>
                </c:pt>
                <c:pt idx="135">
                  <c:v>3.5736971778876554</c:v>
                </c:pt>
                <c:pt idx="136">
                  <c:v>3.5502891693012324</c:v>
                </c:pt>
                <c:pt idx="137">
                  <c:v>3.5175729555481459</c:v>
                </c:pt>
                <c:pt idx="138">
                  <c:v>3.4756284199402656</c:v>
                </c:pt>
                <c:pt idx="139">
                  <c:v>3.4245492196704479</c:v>
                </c:pt>
                <c:pt idx="140">
                  <c:v>3.3644428188250992</c:v>
                </c:pt>
                <c:pt idx="141">
                  <c:v>3.2954304947748092</c:v>
                </c:pt>
                <c:pt idx="142">
                  <c:v>3.2176473171483759</c:v>
                </c:pt>
                <c:pt idx="143">
                  <c:v>3.1312420986853877</c:v>
                </c:pt>
                <c:pt idx="144">
                  <c:v>3.0363773173564805</c:v>
                </c:pt>
                <c:pt idx="145">
                  <c:v>2.9332290092389091</c:v>
                </c:pt>
                <c:pt idx="146">
                  <c:v>2.8219866317368383</c:v>
                </c:pt>
                <c:pt idx="147">
                  <c:v>2.7028528968406449</c:v>
                </c:pt>
                <c:pt idx="148">
                  <c:v>2.5760435742274428</c:v>
                </c:pt>
                <c:pt idx="149">
                  <c:v>2.4417872641144651</c:v>
                </c:pt>
                <c:pt idx="150">
                  <c:v>2.3003251398887596</c:v>
                </c:pt>
                <c:pt idx="151">
                  <c:v>2.1519106606493001</c:v>
                </c:pt>
                <c:pt idx="152">
                  <c:v>1.9968092539106017</c:v>
                </c:pt>
                <c:pt idx="153">
                  <c:v>1.835297968830772</c:v>
                </c:pt>
                <c:pt idx="154">
                  <c:v>1.6676651004397203</c:v>
                </c:pt>
                <c:pt idx="155">
                  <c:v>1.4942097854553491</c:v>
                </c:pt>
                <c:pt idx="156">
                  <c:v>1.3152415703865032</c:v>
                </c:pt>
                <c:pt idx="157">
                  <c:v>1.1310799527297628</c:v>
                </c:pt>
                <c:pt idx="158">
                  <c:v>0.94205389617375945</c:v>
                </c:pt>
                <c:pt idx="159">
                  <c:v>0.7485013208280209</c:v>
                </c:pt>
                <c:pt idx="160">
                  <c:v>0.55076856959290643</c:v>
                </c:pt>
                <c:pt idx="161">
                  <c:v>0.34920985188356035</c:v>
                </c:pt>
                <c:pt idx="162">
                  <c:v>0.14418666601220584</c:v>
                </c:pt>
                <c:pt idx="163">
                  <c:v>-6.3932798380069822E-2</c:v>
                </c:pt>
                <c:pt idx="164">
                  <c:v>-0.27477427636899976</c:v>
                </c:pt>
                <c:pt idx="165">
                  <c:v>-0.48795806072160874</c:v>
                </c:pt>
                <c:pt idx="166">
                  <c:v>-0.70309965018031695</c:v>
                </c:pt>
                <c:pt idx="167">
                  <c:v>-0.91981041137370867</c:v>
                </c:pt>
                <c:pt idx="168">
                  <c:v>-1.1376982526140293</c:v>
                </c:pt>
                <c:pt idx="169">
                  <c:v>-1.3563683077906821</c:v>
                </c:pt>
                <c:pt idx="170">
                  <c:v>-1.5754236285259078</c:v>
                </c:pt>
                <c:pt idx="171">
                  <c:v>-1.794465882722819</c:v>
                </c:pt>
                <c:pt idx="172">
                  <c:v>-2.0130960576071932</c:v>
                </c:pt>
                <c:pt idx="173">
                  <c:v>-2.230915165343915</c:v>
                </c:pt>
                <c:pt idx="174">
                  <c:v>-2.4475249492954654</c:v>
                </c:pt>
                <c:pt idx="175">
                  <c:v>-2.6625285889844479</c:v>
                </c:pt>
                <c:pt idx="176">
                  <c:v>-2.8755314018249454</c:v>
                </c:pt>
                <c:pt idx="177">
                  <c:v>-3.086141539697365</c:v>
                </c:pt>
                <c:pt idx="178">
                  <c:v>-3.2939706784597327</c:v>
                </c:pt>
                <c:pt idx="179">
                  <c:v>-3.4986346985141967</c:v>
                </c:pt>
                <c:pt idx="180">
                  <c:v>-3.6997543545806328</c:v>
                </c:pt>
                <c:pt idx="181">
                  <c:v>-3.8969559328704966</c:v>
                </c:pt>
                <c:pt idx="182">
                  <c:v>-4.0898718939018615</c:v>
                </c:pt>
                <c:pt idx="183">
                  <c:v>-4.2781414992517366</c:v>
                </c:pt>
                <c:pt idx="184">
                  <c:v>-4.4614114206041178</c:v>
                </c:pt>
                <c:pt idx="185">
                  <c:v>-4.6393363295202805</c:v>
                </c:pt>
                <c:pt idx="186">
                  <c:v>-4.8115794664328595</c:v>
                </c:pt>
                <c:pt idx="187">
                  <c:v>-4.9778131874458529</c:v>
                </c:pt>
                <c:pt idx="188">
                  <c:v>-5.1377194876085435</c:v>
                </c:pt>
                <c:pt idx="189">
                  <c:v>-5.2909904994230885</c:v>
                </c:pt>
                <c:pt idx="190">
                  <c:v>-5.4373289654410302</c:v>
                </c:pt>
                <c:pt idx="191">
                  <c:v>-5.5764486839042986</c:v>
                </c:pt>
                <c:pt idx="192">
                  <c:v>-5.7080749264906023</c:v>
                </c:pt>
                <c:pt idx="193">
                  <c:v>-5.8319448273300241</c:v>
                </c:pt>
                <c:pt idx="194">
                  <c:v>-5.9478077425703315</c:v>
                </c:pt>
                <c:pt idx="195">
                  <c:v>-6.0554255798804348</c:v>
                </c:pt>
                <c:pt idx="196">
                  <c:v>-6.1545730973965673</c:v>
                </c:pt>
                <c:pt idx="197">
                  <c:v>-6.2450381717308261</c:v>
                </c:pt>
                <c:pt idx="198">
                  <c:v>-6.3266220347783255</c:v>
                </c:pt>
                <c:pt idx="199">
                  <c:v>-6.3991394791761973</c:v>
                </c:pt>
                <c:pt idx="200">
                  <c:v>-6.4624190323836403</c:v>
                </c:pt>
                <c:pt idx="201">
                  <c:v>-6.5163030994681481</c:v>
                </c:pt>
                <c:pt idx="202">
                  <c:v>-6.5606480747972205</c:v>
                </c:pt>
                <c:pt idx="203">
                  <c:v>-6.5953244229470229</c:v>
                </c:pt>
                <c:pt idx="204">
                  <c:v>-6.6202167292499876</c:v>
                </c:pt>
                <c:pt idx="205">
                  <c:v>-6.6352237205100231</c:v>
                </c:pt>
                <c:pt idx="206">
                  <c:v>-6.640258256517984</c:v>
                </c:pt>
                <c:pt idx="207">
                  <c:v>-6.6352472931002557</c:v>
                </c:pt>
                <c:pt idx="208">
                  <c:v>-6.6201318175287351</c:v>
                </c:pt>
                <c:pt idx="209">
                  <c:v>-6.5948667572117703</c:v>
                </c:pt>
                <c:pt idx="210">
                  <c:v>-6.5594208626715478</c:v>
                </c:pt>
                <c:pt idx="211">
                  <c:v>-6.5137765658937727</c:v>
                </c:pt>
                <c:pt idx="212">
                  <c:v>-6.457929815210484</c:v>
                </c:pt>
                <c:pt idx="213">
                  <c:v>-6.3918898879451245</c:v>
                </c:pt>
                <c:pt idx="214">
                  <c:v>-6.3156791821110927</c:v>
                </c:pt>
                <c:pt idx="215">
                  <c:v>-6.2293329885107047</c:v>
                </c:pt>
                <c:pt idx="216">
                  <c:v>-6.1328992446296455</c:v>
                </c:pt>
                <c:pt idx="217">
                  <c:v>-6.0264382717635314</c:v>
                </c:pt>
                <c:pt idx="218">
                  <c:v>-5.9100224968473301</c:v>
                </c:pt>
                <c:pt idx="219">
                  <c:v>-5.783736160484839</c:v>
                </c:pt>
                <c:pt idx="220">
                  <c:v>-5.6476750126949282</c:v>
                </c:pt>
                <c:pt idx="221">
                  <c:v>-5.5019459979026246</c:v>
                </c:pt>
                <c:pt idx="222">
                  <c:v>-5.3466669307071646</c:v>
                </c:pt>
                <c:pt idx="223">
                  <c:v>-5.1819661639559387</c:v>
                </c:pt>
                <c:pt idx="224">
                  <c:v>-5.0079822506419163</c:v>
                </c:pt>
                <c:pt idx="225">
                  <c:v>-4.8248636011239308</c:v>
                </c:pt>
                <c:pt idx="226">
                  <c:v>-4.6327681371437057</c:v>
                </c:pt>
                <c:pt idx="227">
                  <c:v>-4.4318629440802795</c:v>
                </c:pt>
                <c:pt idx="228">
                  <c:v>-4.222323922843505</c:v>
                </c:pt>
                <c:pt idx="229">
                  <c:v>-4.0043354427613256</c:v>
                </c:pt>
                <c:pt idx="230">
                  <c:v>-3.77808999676318</c:v>
                </c:pt>
                <c:pt idx="231">
                  <c:v>-3.5437878601028796</c:v>
                </c:pt>
                <c:pt idx="232">
                  <c:v>-3.3016367537998264</c:v>
                </c:pt>
                <c:pt idx="233">
                  <c:v>-3.0518515139070086</c:v>
                </c:pt>
                <c:pt idx="234">
                  <c:v>-2.7946537676395566</c:v>
                </c:pt>
                <c:pt idx="235">
                  <c:v>-2.5302716173175837</c:v>
                </c:pt>
                <c:pt idx="236">
                  <c:v>-2.2589393329928762</c:v>
                </c:pt>
                <c:pt idx="237">
                  <c:v>-1.980897054541896</c:v>
                </c:pt>
                <c:pt idx="238">
                  <c:v>-1.6963905039155174</c:v>
                </c:pt>
                <c:pt idx="239">
                  <c:v>-1.4056707081430782</c:v>
                </c:pt>
                <c:pt idx="240">
                  <c:v>-1.1089937335911373</c:v>
                </c:pt>
                <c:pt idx="241">
                  <c:v>-0.80662043188013699</c:v>
                </c:pt>
                <c:pt idx="242">
                  <c:v>-0.49881619776207986</c:v>
                </c:pt>
                <c:pt idx="243">
                  <c:v>-0.18585073916299602</c:v>
                </c:pt>
                <c:pt idx="244">
                  <c:v>0.1320021405072998</c:v>
                </c:pt>
                <c:pt idx="245">
                  <c:v>0.45446474777465462</c:v>
                </c:pt>
                <c:pt idx="246">
                  <c:v>0.78125569234618686</c:v>
                </c:pt>
                <c:pt idx="247">
                  <c:v>1.1120900683757879</c:v>
                </c:pt>
                <c:pt idx="248">
                  <c:v>1.4466796240404269</c:v>
                </c:pt>
                <c:pt idx="249">
                  <c:v>1.7847329198109312</c:v>
                </c:pt>
                <c:pt idx="250">
                  <c:v>2.1259554758927108</c:v>
                </c:pt>
                <c:pt idx="251">
                  <c:v>2.4700499093985471</c:v>
                </c:pt>
                <c:pt idx="252">
                  <c:v>2.8167160619002818</c:v>
                </c:pt>
                <c:pt idx="253">
                  <c:v>3.1656511180846461</c:v>
                </c:pt>
                <c:pt idx="254">
                  <c:v>3.5165497163144832</c:v>
                </c:pt>
                <c:pt idx="255">
                  <c:v>3.8691040519651114</c:v>
                </c:pt>
                <c:pt idx="256">
                  <c:v>4.2230039744710224</c:v>
                </c:pt>
                <c:pt idx="257">
                  <c:v>4.5779370790754879</c:v>
                </c:pt>
                <c:pt idx="258">
                  <c:v>4.9335887943287888</c:v>
                </c:pt>
                <c:pt idx="259">
                  <c:v>5.2896424664262218</c:v>
                </c:pt>
                <c:pt idx="260">
                  <c:v>5.6457794415159803</c:v>
                </c:pt>
                <c:pt idx="261">
                  <c:v>6.0016791471400364</c:v>
                </c:pt>
                <c:pt idx="262">
                  <c:v>6.3570191739951118</c:v>
                </c:pt>
                <c:pt idx="263">
                  <c:v>6.7114753592197856</c:v>
                </c:pt>
                <c:pt idx="264">
                  <c:v>7.0647218724230996</c:v>
                </c:pt>
                <c:pt idx="265">
                  <c:v>7.4164313056738882</c:v>
                </c:pt>
                <c:pt idx="266">
                  <c:v>7.7662747686643865</c:v>
                </c:pt>
                <c:pt idx="267">
                  <c:v>8.1139219902504891</c:v>
                </c:pt>
                <c:pt idx="268">
                  <c:v>8.4590414275500567</c:v>
                </c:pt>
                <c:pt idx="269">
                  <c:v>8.8013003837546204</c:v>
                </c:pt>
                <c:pt idx="270">
                  <c:v>9.1403651357739406</c:v>
                </c:pt>
                <c:pt idx="271">
                  <c:v>9.4759010727921371</c:v>
                </c:pt>
                <c:pt idx="272">
                  <c:v>9.8075728467639465</c:v>
                </c:pt>
                <c:pt idx="273">
                  <c:v>10.13504453582498</c:v>
                </c:pt>
                <c:pt idx="274">
                  <c:v>10.457979821526177</c:v>
                </c:pt>
                <c:pt idx="275">
                  <c:v>10.776042180734956</c:v>
                </c:pt>
                <c:pt idx="276">
                  <c:v>11.088895092969619</c:v>
                </c:pt>
                <c:pt idx="277">
                  <c:v>11.396202263853997</c:v>
                </c:pt>
                <c:pt idx="278">
                  <c:v>11.697627865292452</c:v>
                </c:pt>
                <c:pt idx="279">
                  <c:v>11.992836792875492</c:v>
                </c:pt>
                <c:pt idx="280">
                  <c:v>12.281494940929974</c:v>
                </c:pt>
                <c:pt idx="281">
                  <c:v>12.56326949552941</c:v>
                </c:pt>
                <c:pt idx="282">
                  <c:v>12.837829245676007</c:v>
                </c:pt>
                <c:pt idx="283">
                  <c:v>13.104844912760973</c:v>
                </c:pt>
                <c:pt idx="284">
                  <c:v>13.363989498299981</c:v>
                </c:pt>
                <c:pt idx="285">
                  <c:v>13.614938649830997</c:v>
                </c:pt>
                <c:pt idx="286">
                  <c:v>13.857371044748414</c:v>
                </c:pt>
                <c:pt idx="287">
                  <c:v>14.090968791735326</c:v>
                </c:pt>
                <c:pt idx="288">
                  <c:v>14.315417849341083</c:v>
                </c:pt>
                <c:pt idx="289">
                  <c:v>14.530408461138714</c:v>
                </c:pt>
                <c:pt idx="290">
                  <c:v>14.73563560678331</c:v>
                </c:pt>
                <c:pt idx="291">
                  <c:v>14.930799468181476</c:v>
                </c:pt>
                <c:pt idx="292">
                  <c:v>15.11560590987183</c:v>
                </c:pt>
                <c:pt idx="293">
                  <c:v>15.28976697260962</c:v>
                </c:pt>
                <c:pt idx="294">
                  <c:v>15.453001379043693</c:v>
                </c:pt>
                <c:pt idx="295">
                  <c:v>15.605035050273596</c:v>
                </c:pt>
                <c:pt idx="296">
                  <c:v>15.745601631977049</c:v>
                </c:pt>
                <c:pt idx="297">
                  <c:v>15.874443028706249</c:v>
                </c:pt>
                <c:pt idx="298">
                  <c:v>15.991309944863156</c:v>
                </c:pt>
                <c:pt idx="299">
                  <c:v>16.095962430782595</c:v>
                </c:pt>
                <c:pt idx="300">
                  <c:v>16.188170432275239</c:v>
                </c:pt>
                <c:pt idx="301">
                  <c:v>16.267714341913027</c:v>
                </c:pt>
                <c:pt idx="302">
                  <c:v>16.33438555027611</c:v>
                </c:pt>
                <c:pt idx="303">
                  <c:v>16.387986995324514</c:v>
                </c:pt>
                <c:pt idx="304">
                  <c:v>16.42833370800868</c:v>
                </c:pt>
                <c:pt idx="305">
                  <c:v>16.455253352192294</c:v>
                </c:pt>
                <c:pt idx="306">
                  <c:v>16.468586756927433</c:v>
                </c:pt>
                <c:pt idx="307">
                  <c:v>16.468188439097204</c:v>
                </c:pt>
                <c:pt idx="308">
                  <c:v>16.453927114424705</c:v>
                </c:pt>
                <c:pt idx="309">
                  <c:v>16.425686194838718</c:v>
                </c:pt>
                <c:pt idx="310">
                  <c:v>16.383364270187645</c:v>
                </c:pt>
                <c:pt idx="311">
                  <c:v>16.326875572302182</c:v>
                </c:pt>
                <c:pt idx="312">
                  <c:v>16.256150419425637</c:v>
                </c:pt>
                <c:pt idx="313">
                  <c:v>16.171135639057571</c:v>
                </c:pt>
                <c:pt idx="314">
                  <c:v>16.07179496729222</c:v>
                </c:pt>
                <c:pt idx="315">
                  <c:v>15.958109422777243</c:v>
                </c:pt>
                <c:pt idx="316">
                  <c:v>15.830077653471534</c:v>
                </c:pt>
                <c:pt idx="317">
                  <c:v>15.687716254441657</c:v>
                </c:pt>
                <c:pt idx="318">
                  <c:v>15.531060055006227</c:v>
                </c:pt>
                <c:pt idx="319">
                  <c:v>15.360162373614589</c:v>
                </c:pt>
                <c:pt idx="320">
                  <c:v>15.175095238931412</c:v>
                </c:pt>
                <c:pt idx="321">
                  <c:v>14.975949575691006</c:v>
                </c:pt>
                <c:pt idx="322">
                  <c:v>14.762835353984725</c:v>
                </c:pt>
                <c:pt idx="323">
                  <c:v>14.535881700750638</c:v>
                </c:pt>
                <c:pt idx="324">
                  <c:v>14.295236972347373</c:v>
                </c:pt>
                <c:pt idx="325">
                  <c:v>14.041068787211449</c:v>
                </c:pt>
                <c:pt idx="326">
                  <c:v>13.773564017721698</c:v>
                </c:pt>
                <c:pt idx="327">
                  <c:v>13.492928740521821</c:v>
                </c:pt>
                <c:pt idx="328">
                  <c:v>13.199388144685466</c:v>
                </c:pt>
                <c:pt idx="329">
                  <c:v>12.893186397244092</c:v>
                </c:pt>
                <c:pt idx="330">
                  <c:v>12.574586465738097</c:v>
                </c:pt>
                <c:pt idx="331">
                  <c:v>12.243869897593417</c:v>
                </c:pt>
                <c:pt idx="332">
                  <c:v>11.901336556271177</c:v>
                </c:pt>
                <c:pt idx="333">
                  <c:v>11.547304314282854</c:v>
                </c:pt>
                <c:pt idx="334">
                  <c:v>11.182108703311497</c:v>
                </c:pt>
                <c:pt idx="335">
                  <c:v>10.806102521825622</c:v>
                </c:pt>
                <c:pt idx="336">
                  <c:v>10.419655400720279</c:v>
                </c:pt>
                <c:pt idx="337">
                  <c:v>10.02315332766479</c:v>
                </c:pt>
                <c:pt idx="338">
                  <c:v>9.6169981309820987</c:v>
                </c:pt>
                <c:pt idx="339">
                  <c:v>9.2016069240257341</c:v>
                </c:pt>
                <c:pt idx="340">
                  <c:v>8.7774115111613984</c:v>
                </c:pt>
                <c:pt idx="341">
                  <c:v>8.3448577565947186</c:v>
                </c:pt>
                <c:pt idx="342">
                  <c:v>7.9044049174207265</c:v>
                </c:pt>
                <c:pt idx="343">
                  <c:v>7.4565249423969711</c:v>
                </c:pt>
                <c:pt idx="344">
                  <c:v>7.0017017380662789</c:v>
                </c:pt>
                <c:pt idx="345">
                  <c:v>6.5404304039714347</c:v>
                </c:pt>
                <c:pt idx="346">
                  <c:v>6.0732164388165284</c:v>
                </c:pt>
                <c:pt idx="347">
                  <c:v>5.6005749195332362</c:v>
                </c:pt>
                <c:pt idx="348">
                  <c:v>5.123029655309808</c:v>
                </c:pt>
                <c:pt idx="349">
                  <c:v>4.6411123187294061</c:v>
                </c:pt>
                <c:pt idx="350">
                  <c:v>4.1553615562490274</c:v>
                </c:pt>
                <c:pt idx="351">
                  <c:v>3.6663220803234742</c:v>
                </c:pt>
                <c:pt idx="352">
                  <c:v>3.1745437455466137</c:v>
                </c:pt>
                <c:pt idx="353">
                  <c:v>2.6805806112386783</c:v>
                </c:pt>
                <c:pt idx="354">
                  <c:v>2.1849899929584629</c:v>
                </c:pt>
                <c:pt idx="355">
                  <c:v>1.6883315054575303</c:v>
                </c:pt>
                <c:pt idx="356">
                  <c:v>1.1911660996257099</c:v>
                </c:pt>
                <c:pt idx="357">
                  <c:v>0.69405509599630932</c:v>
                </c:pt>
                <c:pt idx="358">
                  <c:v>0.1975592173929023</c:v>
                </c:pt>
                <c:pt idx="359">
                  <c:v>-0.29776237670014172</c:v>
                </c:pt>
                <c:pt idx="360">
                  <c:v>-0.7913530514672642</c:v>
                </c:pt>
                <c:pt idx="361">
                  <c:v>-1.2826596512336628</c:v>
                </c:pt>
                <c:pt idx="362">
                  <c:v>-1.7711334445469147</c:v>
                </c:pt>
                <c:pt idx="363">
                  <c:v>-2.2562310573728013</c:v>
                </c:pt>
                <c:pt idx="364">
                  <c:v>-2.7374153919530606</c:v>
                </c:pt>
                <c:pt idx="365">
                  <c:v>-3.2141565289284544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D6-354C-A339-D8E42B6E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95968"/>
        <c:axId val="122197504"/>
      </c:lineChart>
      <c:dateAx>
        <c:axId val="122195968"/>
        <c:scaling>
          <c:orientation val="minMax"/>
        </c:scaling>
        <c:delete val="0"/>
        <c:axPos val="b"/>
        <c:numFmt formatCode="m/d/yy" sourceLinked="0"/>
        <c:majorTickMark val="in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en-CH"/>
          </a:p>
        </c:txPr>
        <c:crossAx val="122197504"/>
        <c:crosses val="autoZero"/>
        <c:auto val="0"/>
        <c:lblOffset val="100"/>
        <c:baseTimeUnit val="days"/>
        <c:majorUnit val="30"/>
        <c:majorTimeUnit val="days"/>
      </c:dateAx>
      <c:valAx>
        <c:axId val="12219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219596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hyperlink" Target="https://www.astronomy-morsels.ch/morsels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chart" Target="../charts/chart2.xml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chart" Target="../charts/chart1.xml"/><Relationship Id="rId2" Type="http://schemas.openxmlformats.org/officeDocument/2006/relationships/image" Target="../media/image4.gif"/><Relationship Id="rId16" Type="http://schemas.openxmlformats.org/officeDocument/2006/relationships/image" Target="../media/image18.gif"/><Relationship Id="rId20" Type="http://schemas.openxmlformats.org/officeDocument/2006/relationships/chart" Target="../charts/chart3.xml"/><Relationship Id="rId1" Type="http://schemas.openxmlformats.org/officeDocument/2006/relationships/image" Target="../media/image3.gif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19.jp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chart" Target="../charts/chart5.xml"/><Relationship Id="rId3" Type="http://schemas.openxmlformats.org/officeDocument/2006/relationships/image" Target="../media/image5.jpeg"/><Relationship Id="rId21" Type="http://schemas.openxmlformats.org/officeDocument/2006/relationships/chart" Target="../charts/chart7.xml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chart" Target="../charts/chart4.xml"/><Relationship Id="rId2" Type="http://schemas.openxmlformats.org/officeDocument/2006/relationships/image" Target="../media/image4.gif"/><Relationship Id="rId16" Type="http://schemas.openxmlformats.org/officeDocument/2006/relationships/image" Target="../media/image18.gif"/><Relationship Id="rId20" Type="http://schemas.openxmlformats.org/officeDocument/2006/relationships/chart" Target="../charts/chart6.xml"/><Relationship Id="rId1" Type="http://schemas.openxmlformats.org/officeDocument/2006/relationships/image" Target="../media/image3.gif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20.jp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chart" Target="../charts/chart9.xml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chart" Target="../charts/chart8.xml"/><Relationship Id="rId2" Type="http://schemas.openxmlformats.org/officeDocument/2006/relationships/image" Target="../media/image4.gif"/><Relationship Id="rId16" Type="http://schemas.openxmlformats.org/officeDocument/2006/relationships/image" Target="../media/image18.gif"/><Relationship Id="rId20" Type="http://schemas.openxmlformats.org/officeDocument/2006/relationships/chart" Target="../charts/chart10.xml"/><Relationship Id="rId1" Type="http://schemas.openxmlformats.org/officeDocument/2006/relationships/image" Target="../media/image3.gif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19" Type="http://schemas.openxmlformats.org/officeDocument/2006/relationships/image" Target="../media/image21.jp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jpg"/><Relationship Id="rId4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622300</xdr:colOff>
      <xdr:row>49</xdr:row>
      <xdr:rowOff>76200</xdr:rowOff>
    </xdr:from>
    <xdr:to>
      <xdr:col>9</xdr:col>
      <xdr:colOff>241300</xdr:colOff>
      <xdr:row>58</xdr:row>
      <xdr:rowOff>190500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3300" y="10134600"/>
          <a:ext cx="5397500" cy="1943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18</xdr:row>
      <xdr:rowOff>88900</xdr:rowOff>
    </xdr:from>
    <xdr:to>
      <xdr:col>9</xdr:col>
      <xdr:colOff>419100</xdr:colOff>
      <xdr:row>40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BBB0F-4E51-9503-05EF-300A7A332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66900" y="3848100"/>
          <a:ext cx="5981700" cy="453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69</xdr:row>
      <xdr:rowOff>0</xdr:rowOff>
    </xdr:from>
    <xdr:to>
      <xdr:col>6</xdr:col>
      <xdr:colOff>561975</xdr:colOff>
      <xdr:row>71</xdr:row>
      <xdr:rowOff>70784</xdr:rowOff>
    </xdr:to>
    <xdr:pic>
      <xdr:nvPicPr>
        <xdr:cNvPr id="1038" name="Moon_NM" descr="O" hidden="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51835050"/>
          <a:ext cx="476250" cy="4762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16</xdr:col>
      <xdr:colOff>804882</xdr:colOff>
      <xdr:row>18</xdr:row>
      <xdr:rowOff>37151</xdr:rowOff>
    </xdr:to>
    <xdr:pic>
      <xdr:nvPicPr>
        <xdr:cNvPr id="2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29801" y="0"/>
          <a:ext cx="2072640" cy="239150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</xdr:row>
      <xdr:rowOff>0</xdr:rowOff>
    </xdr:from>
    <xdr:to>
      <xdr:col>3</xdr:col>
      <xdr:colOff>644525</xdr:colOff>
      <xdr:row>9</xdr:row>
      <xdr:rowOff>57896</xdr:rowOff>
    </xdr:to>
    <xdr:pic macro="[0]!InfoSun">
      <xdr:nvPicPr>
        <xdr:cNvPr id="10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0100" y="1247775"/>
          <a:ext cx="635000" cy="4762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622426</xdr:colOff>
      <xdr:row>11</xdr:row>
      <xdr:rowOff>188633</xdr:rowOff>
    </xdr:to>
    <xdr:pic macro="[0]!InfoMoon">
      <xdr:nvPicPr>
        <xdr:cNvPr id="1039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52725" y="1066800"/>
          <a:ext cx="622426" cy="6286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19049</xdr:colOff>
      <xdr:row>7</xdr:row>
      <xdr:rowOff>0</xdr:rowOff>
    </xdr:from>
    <xdr:to>
      <xdr:col>4</xdr:col>
      <xdr:colOff>634808</xdr:colOff>
      <xdr:row>9</xdr:row>
      <xdr:rowOff>169583</xdr:rowOff>
    </xdr:to>
    <xdr:pic macro="[0]!InfoMercury">
      <xdr:nvPicPr>
        <xdr:cNvPr id="1040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57324" y="1085850"/>
          <a:ext cx="615759" cy="6096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7</xdr:row>
      <xdr:rowOff>0</xdr:rowOff>
    </xdr:from>
    <xdr:to>
      <xdr:col>6</xdr:col>
      <xdr:colOff>736600</xdr:colOff>
      <xdr:row>9</xdr:row>
      <xdr:rowOff>188632</xdr:rowOff>
    </xdr:to>
    <xdr:pic macro="[0]!InfoVenus">
      <xdr:nvPicPr>
        <xdr:cNvPr id="1041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05025" y="1066800"/>
          <a:ext cx="628650" cy="6286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624417</xdr:colOff>
      <xdr:row>11</xdr:row>
      <xdr:rowOff>121958</xdr:rowOff>
    </xdr:to>
    <xdr:pic macro="[0]!InfoMars">
      <xdr:nvPicPr>
        <xdr:cNvPr id="1042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00425" y="1133474"/>
          <a:ext cx="624417" cy="561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</xdr:colOff>
      <xdr:row>7</xdr:row>
      <xdr:rowOff>0</xdr:rowOff>
    </xdr:from>
    <xdr:to>
      <xdr:col>9</xdr:col>
      <xdr:colOff>746125</xdr:colOff>
      <xdr:row>10</xdr:row>
      <xdr:rowOff>3922</xdr:rowOff>
    </xdr:to>
    <xdr:pic macro="[0]!InfoJupiter">
      <xdr:nvPicPr>
        <xdr:cNvPr id="1043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48125" y="1057274"/>
          <a:ext cx="638175" cy="6381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7</xdr:row>
      <xdr:rowOff>0</xdr:rowOff>
    </xdr:from>
    <xdr:to>
      <xdr:col>11</xdr:col>
      <xdr:colOff>749237</xdr:colOff>
      <xdr:row>10</xdr:row>
      <xdr:rowOff>13447</xdr:rowOff>
    </xdr:to>
    <xdr:pic macro="[0]!InfoUranus">
      <xdr:nvPicPr>
        <xdr:cNvPr id="1045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43525" y="1047750"/>
          <a:ext cx="641287" cy="647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28575</xdr:colOff>
      <xdr:row>7</xdr:row>
      <xdr:rowOff>0</xdr:rowOff>
    </xdr:from>
    <xdr:to>
      <xdr:col>12</xdr:col>
      <xdr:colOff>739515</xdr:colOff>
      <xdr:row>9</xdr:row>
      <xdr:rowOff>169581</xdr:rowOff>
    </xdr:to>
    <xdr:pic macro="[0]!InfoNeptune">
      <xdr:nvPicPr>
        <xdr:cNvPr id="1046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00750" y="1085850"/>
          <a:ext cx="622040" cy="60959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9524</xdr:colOff>
      <xdr:row>7</xdr:row>
      <xdr:rowOff>0</xdr:rowOff>
    </xdr:from>
    <xdr:to>
      <xdr:col>13</xdr:col>
      <xdr:colOff>647699</xdr:colOff>
      <xdr:row>10</xdr:row>
      <xdr:rowOff>3922</xdr:rowOff>
    </xdr:to>
    <xdr:pic macro="[0]!InfoPluto">
      <xdr:nvPicPr>
        <xdr:cNvPr id="1047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29399" y="1057275"/>
          <a:ext cx="638175" cy="6381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</xdr:colOff>
      <xdr:row>7</xdr:row>
      <xdr:rowOff>0</xdr:rowOff>
    </xdr:from>
    <xdr:to>
      <xdr:col>10</xdr:col>
      <xdr:colOff>749017</xdr:colOff>
      <xdr:row>9</xdr:row>
      <xdr:rowOff>62939</xdr:rowOff>
    </xdr:to>
    <xdr:pic macro="[0]!InfoSaturn">
      <xdr:nvPicPr>
        <xdr:cNvPr id="1048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86300" y="1266824"/>
          <a:ext cx="650592" cy="4857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16</xdr:col>
      <xdr:colOff>665816</xdr:colOff>
      <xdr:row>18</xdr:row>
      <xdr:rowOff>51009</xdr:rowOff>
    </xdr:to>
    <xdr:pic>
      <xdr:nvPicPr>
        <xdr:cNvPr id="22" name="Picture 21" descr="SolarSystem.jpg" hidden="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896476" y="0"/>
          <a:ext cx="1933574" cy="240536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5</xdr:col>
      <xdr:colOff>675901</xdr:colOff>
      <xdr:row>16</xdr:row>
      <xdr:rowOff>117475</xdr:rowOff>
    </xdr:to>
    <xdr:pic>
      <xdr:nvPicPr>
        <xdr:cNvPr id="23" name="Picture 22" descr="SolarSystem2.jpg" hidden="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16</xdr:col>
      <xdr:colOff>570005</xdr:colOff>
      <xdr:row>18</xdr:row>
      <xdr:rowOff>50158</xdr:rowOff>
    </xdr:to>
    <xdr:pic>
      <xdr:nvPicPr>
        <xdr:cNvPr id="24" name="Picture 23" descr="SolarSystem.jpg" hidden="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915525" y="0"/>
          <a:ext cx="1943099" cy="241721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5</xdr:col>
      <xdr:colOff>771151</xdr:colOff>
      <xdr:row>16</xdr:row>
      <xdr:rowOff>117475</xdr:rowOff>
    </xdr:to>
    <xdr:pic>
      <xdr:nvPicPr>
        <xdr:cNvPr id="26" name="Picture 25" descr="SolarSystem2.jpg" hidden="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09550" y="0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6</xdr:col>
      <xdr:colOff>640976</xdr:colOff>
      <xdr:row>16</xdr:row>
      <xdr:rowOff>117475</xdr:rowOff>
    </xdr:to>
    <xdr:pic>
      <xdr:nvPicPr>
        <xdr:cNvPr id="27" name="Picture 26" descr="SolarSystem2.jpg" hidden="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0575" y="781050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11</xdr:col>
      <xdr:colOff>640976</xdr:colOff>
      <xdr:row>16</xdr:row>
      <xdr:rowOff>117475</xdr:rowOff>
    </xdr:to>
    <xdr:pic>
      <xdr:nvPicPr>
        <xdr:cNvPr id="28" name="Picture 27" descr="SolarSystem2.jpg" hidden="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81375" y="981075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547220</xdr:colOff>
      <xdr:row>11</xdr:row>
      <xdr:rowOff>138580</xdr:rowOff>
    </xdr:to>
    <xdr:pic>
      <xdr:nvPicPr>
        <xdr:cNvPr id="29" name="Picture 28" descr="Saturn.jpg" hidden="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90575" y="1562100"/>
          <a:ext cx="1276350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7</xdr:row>
      <xdr:rowOff>0</xdr:rowOff>
    </xdr:from>
    <xdr:to>
      <xdr:col>5</xdr:col>
      <xdr:colOff>798045</xdr:colOff>
      <xdr:row>11</xdr:row>
      <xdr:rowOff>104962</xdr:rowOff>
    </xdr:to>
    <xdr:pic>
      <xdr:nvPicPr>
        <xdr:cNvPr id="30" name="MoonNewMoon" descr="MoonNew.gif" hidden="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24050" y="96202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9</xdr:row>
      <xdr:rowOff>0</xdr:rowOff>
    </xdr:from>
    <xdr:to>
      <xdr:col>26</xdr:col>
      <xdr:colOff>399676</xdr:colOff>
      <xdr:row>14</xdr:row>
      <xdr:rowOff>174812</xdr:rowOff>
    </xdr:to>
    <xdr:pic>
      <xdr:nvPicPr>
        <xdr:cNvPr id="31" name="Picture 30" descr="Jupiter.jpg" hidden="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43175" y="657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219635</xdr:colOff>
      <xdr:row>11</xdr:row>
      <xdr:rowOff>104962</xdr:rowOff>
    </xdr:to>
    <xdr:pic>
      <xdr:nvPicPr>
        <xdr:cNvPr id="34" name="Picture 33" descr="MoonNew.gif" hidden="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90575" y="13716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575422</xdr:colOff>
      <xdr:row>16</xdr:row>
      <xdr:rowOff>117475</xdr:rowOff>
    </xdr:to>
    <xdr:pic>
      <xdr:nvPicPr>
        <xdr:cNvPr id="36" name="Picture 35" descr="SolarSystem2.jpg" hidden="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42950" y="333375"/>
          <a:ext cx="2743200" cy="2057400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575422</xdr:colOff>
      <xdr:row>16</xdr:row>
      <xdr:rowOff>117475</xdr:rowOff>
    </xdr:to>
    <xdr:pic>
      <xdr:nvPicPr>
        <xdr:cNvPr id="37" name="Picture 36" descr="SolarSystem2.jpg" hidden="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42950" y="638175"/>
          <a:ext cx="2743200" cy="2057400"/>
        </a:xfrm>
        <a:prstGeom prst="rect">
          <a:avLst/>
        </a:prstGeom>
      </xdr:spPr>
    </xdr:pic>
    <xdr:clientData/>
  </xdr:twoCellAnchor>
  <xdr:twoCellAnchor>
    <xdr:from>
      <xdr:col>1</xdr:col>
      <xdr:colOff>1105646</xdr:colOff>
      <xdr:row>7</xdr:row>
      <xdr:rowOff>0</xdr:rowOff>
    </xdr:from>
    <xdr:to>
      <xdr:col>13</xdr:col>
      <xdr:colOff>1210234</xdr:colOff>
      <xdr:row>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135218</xdr:colOff>
      <xdr:row>11</xdr:row>
      <xdr:rowOff>162860</xdr:rowOff>
    </xdr:from>
    <xdr:to>
      <xdr:col>22</xdr:col>
      <xdr:colOff>508000</xdr:colOff>
      <xdr:row>35</xdr:row>
      <xdr:rowOff>149413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8</xdr:col>
      <xdr:colOff>134470</xdr:colOff>
      <xdr:row>1</xdr:row>
      <xdr:rowOff>29881</xdr:rowOff>
    </xdr:from>
    <xdr:to>
      <xdr:col>14</xdr:col>
      <xdr:colOff>343647</xdr:colOff>
      <xdr:row>9</xdr:row>
      <xdr:rowOff>130200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01764" y="926352"/>
          <a:ext cx="5139765" cy="17438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507999</xdr:colOff>
      <xdr:row>7</xdr:row>
      <xdr:rowOff>194235</xdr:rowOff>
    </xdr:from>
    <xdr:to>
      <xdr:col>14</xdr:col>
      <xdr:colOff>268942</xdr:colOff>
      <xdr:row>9</xdr:row>
      <xdr:rowOff>29882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84117" y="2345764"/>
          <a:ext cx="582707" cy="22411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134470</xdr:colOff>
      <xdr:row>37</xdr:row>
      <xdr:rowOff>104588</xdr:rowOff>
    </xdr:from>
    <xdr:to>
      <xdr:col>15</xdr:col>
      <xdr:colOff>306293</xdr:colOff>
      <xdr:row>63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69</xdr:row>
      <xdr:rowOff>0</xdr:rowOff>
    </xdr:from>
    <xdr:to>
      <xdr:col>7</xdr:col>
      <xdr:colOff>561975</xdr:colOff>
      <xdr:row>71</xdr:row>
      <xdr:rowOff>70784</xdr:rowOff>
    </xdr:to>
    <xdr:pic>
      <xdr:nvPicPr>
        <xdr:cNvPr id="2" name="Moon_NM" descr="O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5925" y="14389100"/>
          <a:ext cx="476250" cy="477184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17</xdr:col>
      <xdr:colOff>379057</xdr:colOff>
      <xdr:row>18</xdr:row>
      <xdr:rowOff>37151</xdr:rowOff>
    </xdr:to>
    <xdr:pic>
      <xdr:nvPicPr>
        <xdr:cNvPr id="3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44200" y="2095500"/>
          <a:ext cx="2455881" cy="21326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</xdr:row>
      <xdr:rowOff>0</xdr:rowOff>
    </xdr:from>
    <xdr:to>
      <xdr:col>3</xdr:col>
      <xdr:colOff>644525</xdr:colOff>
      <xdr:row>9</xdr:row>
      <xdr:rowOff>57896</xdr:rowOff>
    </xdr:to>
    <xdr:pic macro="[0]!InfoSun">
      <xdr:nvPicPr>
        <xdr:cNvPr id="4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33625" y="2095500"/>
          <a:ext cx="635000" cy="438896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622426</xdr:colOff>
      <xdr:row>11</xdr:row>
      <xdr:rowOff>188633</xdr:rowOff>
    </xdr:to>
    <xdr:pic macro="[0]!InfoMoon">
      <xdr:nvPicPr>
        <xdr:cNvPr id="5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84750" y="9512300"/>
          <a:ext cx="622426" cy="5651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19049</xdr:colOff>
      <xdr:row>7</xdr:row>
      <xdr:rowOff>0</xdr:rowOff>
    </xdr:from>
    <xdr:to>
      <xdr:col>5</xdr:col>
      <xdr:colOff>634808</xdr:colOff>
      <xdr:row>9</xdr:row>
      <xdr:rowOff>169583</xdr:rowOff>
    </xdr:to>
    <xdr:pic macro="[0]!InfoMercury">
      <xdr:nvPicPr>
        <xdr:cNvPr id="6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33749" y="2095500"/>
          <a:ext cx="615759" cy="55058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</xdr:colOff>
      <xdr:row>7</xdr:row>
      <xdr:rowOff>0</xdr:rowOff>
    </xdr:from>
    <xdr:to>
      <xdr:col>7</xdr:col>
      <xdr:colOff>673100</xdr:colOff>
      <xdr:row>9</xdr:row>
      <xdr:rowOff>188632</xdr:rowOff>
    </xdr:to>
    <xdr:pic macro="[0]!InfoVenus">
      <xdr:nvPicPr>
        <xdr:cNvPr id="7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59250" y="2095500"/>
          <a:ext cx="717550" cy="569632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624417</xdr:colOff>
      <xdr:row>11</xdr:row>
      <xdr:rowOff>121958</xdr:rowOff>
    </xdr:to>
    <xdr:pic macro="[0]!InfoMars">
      <xdr:nvPicPr>
        <xdr:cNvPr id="8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10250" y="9512300"/>
          <a:ext cx="624417" cy="498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</xdr:colOff>
      <xdr:row>7</xdr:row>
      <xdr:rowOff>0</xdr:rowOff>
    </xdr:from>
    <xdr:to>
      <xdr:col>10</xdr:col>
      <xdr:colOff>669925</xdr:colOff>
      <xdr:row>10</xdr:row>
      <xdr:rowOff>3922</xdr:rowOff>
    </xdr:to>
    <xdr:pic macro="[0]!InfoJupiter">
      <xdr:nvPicPr>
        <xdr:cNvPr id="9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35750" y="2095500"/>
          <a:ext cx="727075" cy="57542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7</xdr:row>
      <xdr:rowOff>0</xdr:rowOff>
    </xdr:from>
    <xdr:to>
      <xdr:col>12</xdr:col>
      <xdr:colOff>673037</xdr:colOff>
      <xdr:row>10</xdr:row>
      <xdr:rowOff>13447</xdr:rowOff>
    </xdr:to>
    <xdr:pic macro="[0]!InfoUranus">
      <xdr:nvPicPr>
        <xdr:cNvPr id="10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86750" y="2095500"/>
          <a:ext cx="730187" cy="58494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</xdr:colOff>
      <xdr:row>7</xdr:row>
      <xdr:rowOff>0</xdr:rowOff>
    </xdr:from>
    <xdr:to>
      <xdr:col>13</xdr:col>
      <xdr:colOff>676015</xdr:colOff>
      <xdr:row>9</xdr:row>
      <xdr:rowOff>169581</xdr:rowOff>
    </xdr:to>
    <xdr:pic macro="[0]!InfoNeptune">
      <xdr:nvPicPr>
        <xdr:cNvPr id="11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121775" y="2095500"/>
          <a:ext cx="710940" cy="550581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9524</xdr:colOff>
      <xdr:row>7</xdr:row>
      <xdr:rowOff>0</xdr:rowOff>
    </xdr:from>
    <xdr:to>
      <xdr:col>14</xdr:col>
      <xdr:colOff>647699</xdr:colOff>
      <xdr:row>10</xdr:row>
      <xdr:rowOff>3922</xdr:rowOff>
    </xdr:to>
    <xdr:pic macro="[0]!InfoPluto">
      <xdr:nvPicPr>
        <xdr:cNvPr id="12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928224" y="2095500"/>
          <a:ext cx="638175" cy="57542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7</xdr:row>
      <xdr:rowOff>0</xdr:rowOff>
    </xdr:from>
    <xdr:to>
      <xdr:col>11</xdr:col>
      <xdr:colOff>672817</xdr:colOff>
      <xdr:row>9</xdr:row>
      <xdr:rowOff>62939</xdr:rowOff>
    </xdr:to>
    <xdr:pic macro="[0]!InfoSaturn">
      <xdr:nvPicPr>
        <xdr:cNvPr id="13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51725" y="2095500"/>
          <a:ext cx="739492" cy="443939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17</xdr:col>
      <xdr:colOff>366991</xdr:colOff>
      <xdr:row>18</xdr:row>
      <xdr:rowOff>51009</xdr:rowOff>
    </xdr:to>
    <xdr:pic>
      <xdr:nvPicPr>
        <xdr:cNvPr id="14" name="Picture 13" descr="SolarSystem.jpg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744200" y="2095500"/>
          <a:ext cx="2316815" cy="21465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5</xdr:col>
      <xdr:colOff>377077</xdr:colOff>
      <xdr:row>16</xdr:row>
      <xdr:rowOff>117475</xdr:rowOff>
    </xdr:to>
    <xdr:pic>
      <xdr:nvPicPr>
        <xdr:cNvPr id="15" name="Picture 14" descr="SolarSystem2.jpg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498600" y="2095500"/>
          <a:ext cx="3153149" cy="18319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17</xdr:col>
      <xdr:colOff>271180</xdr:colOff>
      <xdr:row>18</xdr:row>
      <xdr:rowOff>50158</xdr:rowOff>
    </xdr:to>
    <xdr:pic>
      <xdr:nvPicPr>
        <xdr:cNvPr id="16" name="Picture 15" descr="SolarSystem.jpg" hidden="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744200" y="2095500"/>
          <a:ext cx="2221004" cy="214565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5</xdr:col>
      <xdr:colOff>472327</xdr:colOff>
      <xdr:row>16</xdr:row>
      <xdr:rowOff>117475</xdr:rowOff>
    </xdr:to>
    <xdr:pic>
      <xdr:nvPicPr>
        <xdr:cNvPr id="17" name="Picture 16" descr="SolarSystem2.jpg" hidden="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12900" y="2095500"/>
          <a:ext cx="3134099" cy="1831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8</xdr:col>
      <xdr:colOff>118034</xdr:colOff>
      <xdr:row>16</xdr:row>
      <xdr:rowOff>117475</xdr:rowOff>
    </xdr:to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324100" y="2095500"/>
          <a:ext cx="3118223" cy="1831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12</xdr:col>
      <xdr:colOff>192741</xdr:colOff>
      <xdr:row>16</xdr:row>
      <xdr:rowOff>117475</xdr:rowOff>
    </xdr:to>
    <xdr:pic>
      <xdr:nvPicPr>
        <xdr:cNvPr id="19" name="Picture 18" descr="SolarSystem2.jpg" hidden="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791200" y="2095500"/>
          <a:ext cx="3117476" cy="1831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547219</xdr:colOff>
      <xdr:row>11</xdr:row>
      <xdr:rowOff>138580</xdr:rowOff>
    </xdr:to>
    <xdr:pic>
      <xdr:nvPicPr>
        <xdr:cNvPr id="20" name="Picture 19" descr="Saturn.jpg" hidden="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324100" y="2095500"/>
          <a:ext cx="1373467" cy="900579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7</xdr:row>
      <xdr:rowOff>0</xdr:rowOff>
    </xdr:from>
    <xdr:to>
      <xdr:col>6</xdr:col>
      <xdr:colOff>521634</xdr:colOff>
      <xdr:row>11</xdr:row>
      <xdr:rowOff>104962</xdr:rowOff>
    </xdr:to>
    <xdr:pic>
      <xdr:nvPicPr>
        <xdr:cNvPr id="21" name="MoonNewMoon" descr="MoonNew.gif" hidden="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00475" y="2095500"/>
          <a:ext cx="1137770" cy="866961"/>
        </a:xfrm>
        <a:prstGeom prst="rect">
          <a:avLst/>
        </a:prstGeom>
      </xdr:spPr>
    </xdr:pic>
    <xdr:clientData/>
  </xdr:twoCellAnchor>
  <xdr:twoCellAnchor editAs="oneCell">
    <xdr:from>
      <xdr:col>25</xdr:col>
      <xdr:colOff>457200</xdr:colOff>
      <xdr:row>9</xdr:row>
      <xdr:rowOff>0</xdr:rowOff>
    </xdr:from>
    <xdr:to>
      <xdr:col>27</xdr:col>
      <xdr:colOff>578971</xdr:colOff>
      <xdr:row>14</xdr:row>
      <xdr:rowOff>174812</xdr:rowOff>
    </xdr:to>
    <xdr:pic>
      <xdr:nvPicPr>
        <xdr:cNvPr id="22" name="Picture 21" descr="Jupiter.jpg" hidden="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97400" y="9512300"/>
          <a:ext cx="1459006" cy="11161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219634</xdr:colOff>
      <xdr:row>11</xdr:row>
      <xdr:rowOff>104962</xdr:rowOff>
    </xdr:to>
    <xdr:pic>
      <xdr:nvPicPr>
        <xdr:cNvPr id="23" name="Picture 22" descr="MoonNew.gif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324100" y="2095500"/>
          <a:ext cx="1045882" cy="866961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724834</xdr:colOff>
      <xdr:row>16</xdr:row>
      <xdr:rowOff>117475</xdr:rowOff>
    </xdr:to>
    <xdr:pic>
      <xdr:nvPicPr>
        <xdr:cNvPr id="24" name="Picture 23" descr="SolarSystem2.jpg" hidden="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46300" y="2095500"/>
          <a:ext cx="3230470" cy="183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724834</xdr:colOff>
      <xdr:row>16</xdr:row>
      <xdr:rowOff>117475</xdr:rowOff>
    </xdr:to>
    <xdr:pic>
      <xdr:nvPicPr>
        <xdr:cNvPr id="25" name="Picture 24" descr="SolarSystem2.jpg" hidden="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46300" y="2095500"/>
          <a:ext cx="3230470" cy="1831975"/>
        </a:xfrm>
        <a:prstGeom prst="rect">
          <a:avLst/>
        </a:prstGeom>
      </xdr:spPr>
    </xdr:pic>
    <xdr:clientData/>
  </xdr:twoCellAnchor>
  <xdr:twoCellAnchor>
    <xdr:from>
      <xdr:col>1</xdr:col>
      <xdr:colOff>1105646</xdr:colOff>
      <xdr:row>7</xdr:row>
      <xdr:rowOff>0</xdr:rowOff>
    </xdr:from>
    <xdr:to>
      <xdr:col>14</xdr:col>
      <xdr:colOff>1210234</xdr:colOff>
      <xdr:row>7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194983</xdr:colOff>
      <xdr:row>11</xdr:row>
      <xdr:rowOff>162859</xdr:rowOff>
    </xdr:from>
    <xdr:to>
      <xdr:col>23</xdr:col>
      <xdr:colOff>567765</xdr:colOff>
      <xdr:row>35</xdr:row>
      <xdr:rowOff>149412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179291</xdr:colOff>
      <xdr:row>1</xdr:row>
      <xdr:rowOff>44822</xdr:rowOff>
    </xdr:from>
    <xdr:to>
      <xdr:col>15</xdr:col>
      <xdr:colOff>260817</xdr:colOff>
      <xdr:row>10</xdr:row>
      <xdr:rowOff>134469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753409" y="941293"/>
          <a:ext cx="5012115" cy="192741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622426</xdr:colOff>
      <xdr:row>11</xdr:row>
      <xdr:rowOff>188633</xdr:rowOff>
    </xdr:to>
    <xdr:pic macro="[0]!InfoMoon">
      <xdr:nvPicPr>
        <xdr:cNvPr id="29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704050" y="1803400"/>
          <a:ext cx="622426" cy="569633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624417</xdr:colOff>
      <xdr:row>11</xdr:row>
      <xdr:rowOff>121958</xdr:rowOff>
    </xdr:to>
    <xdr:pic macro="[0]!InfoMars">
      <xdr:nvPicPr>
        <xdr:cNvPr id="30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656550" y="1803400"/>
          <a:ext cx="624417" cy="502958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457200</xdr:colOff>
      <xdr:row>9</xdr:row>
      <xdr:rowOff>0</xdr:rowOff>
    </xdr:from>
    <xdr:to>
      <xdr:col>27</xdr:col>
      <xdr:colOff>265205</xdr:colOff>
      <xdr:row>14</xdr:row>
      <xdr:rowOff>174812</xdr:rowOff>
    </xdr:to>
    <xdr:pic>
      <xdr:nvPicPr>
        <xdr:cNvPr id="31" name="Picture 30" descr="Jupiter.jpg" hidden="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443700" y="1803400"/>
          <a:ext cx="1444064" cy="1127312"/>
        </a:xfrm>
        <a:prstGeom prst="rect">
          <a:avLst/>
        </a:prstGeom>
      </xdr:spPr>
    </xdr:pic>
    <xdr:clientData/>
  </xdr:twoCellAnchor>
  <xdr:twoCellAnchor>
    <xdr:from>
      <xdr:col>9</xdr:col>
      <xdr:colOff>194235</xdr:colOff>
      <xdr:row>37</xdr:row>
      <xdr:rowOff>179294</xdr:rowOff>
    </xdr:from>
    <xdr:to>
      <xdr:col>16</xdr:col>
      <xdr:colOff>366058</xdr:colOff>
      <xdr:row>63</xdr:row>
      <xdr:rowOff>74706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2</xdr:col>
      <xdr:colOff>812800</xdr:colOff>
      <xdr:row>7</xdr:row>
      <xdr:rowOff>38100</xdr:rowOff>
    </xdr:from>
    <xdr:to>
      <xdr:col>3</xdr:col>
      <xdr:colOff>626035</xdr:colOff>
      <xdr:row>9</xdr:row>
      <xdr:rowOff>125879</xdr:rowOff>
    </xdr:to>
    <xdr:pic>
      <xdr:nvPicPr>
        <xdr:cNvPr id="36" name="Picture 35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4819" y="1464235"/>
          <a:ext cx="635000" cy="476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812800</xdr:colOff>
      <xdr:row>7</xdr:row>
      <xdr:rowOff>38100</xdr:rowOff>
    </xdr:from>
    <xdr:to>
      <xdr:col>13</xdr:col>
      <xdr:colOff>815788</xdr:colOff>
      <xdr:row>7</xdr:row>
      <xdr:rowOff>38100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72</xdr:row>
      <xdr:rowOff>0</xdr:rowOff>
    </xdr:from>
    <xdr:to>
      <xdr:col>9</xdr:col>
      <xdr:colOff>561975</xdr:colOff>
      <xdr:row>74</xdr:row>
      <xdr:rowOff>70784</xdr:rowOff>
    </xdr:to>
    <xdr:pic>
      <xdr:nvPicPr>
        <xdr:cNvPr id="2" name="Moon_NM" descr="O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14389100"/>
          <a:ext cx="476250" cy="477184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19</xdr:col>
      <xdr:colOff>379057</xdr:colOff>
      <xdr:row>18</xdr:row>
      <xdr:rowOff>37151</xdr:rowOff>
    </xdr:to>
    <xdr:pic>
      <xdr:nvPicPr>
        <xdr:cNvPr id="3" name="Picture 11" descr="http://lepmfi.gsfc.nasa.gov/mfi/lepedu/siteimg/all_planets.gif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57000" y="2095500"/>
          <a:ext cx="2030057" cy="21326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644525</xdr:colOff>
      <xdr:row>13</xdr:row>
      <xdr:rowOff>57896</xdr:rowOff>
    </xdr:to>
    <xdr:pic macro="[0]!InfoSun">
      <xdr:nvPicPr>
        <xdr:cNvPr id="4" name="Picture 14" descr="http://upload.wikimedia.org/wikipedia/commons/thumb/a/aa/Sun920607.jpg/100px-Sun920607.jpg" hidden="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86025" y="2095500"/>
          <a:ext cx="635000" cy="438896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622426</xdr:colOff>
      <xdr:row>11</xdr:row>
      <xdr:rowOff>188633</xdr:rowOff>
    </xdr:to>
    <xdr:pic macro="[0]!InfoMoon">
      <xdr:nvPicPr>
        <xdr:cNvPr id="5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97550" y="9512300"/>
          <a:ext cx="622426" cy="565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</xdr:colOff>
      <xdr:row>7</xdr:row>
      <xdr:rowOff>0</xdr:rowOff>
    </xdr:from>
    <xdr:to>
      <xdr:col>7</xdr:col>
      <xdr:colOff>634808</xdr:colOff>
      <xdr:row>9</xdr:row>
      <xdr:rowOff>169583</xdr:rowOff>
    </xdr:to>
    <xdr:pic macro="[0]!InfoMercury">
      <xdr:nvPicPr>
        <xdr:cNvPr id="6" name="Picture 16" descr="http://upload.wikimedia.org/wikipedia/commons/thumb/3/30/Mercury_in_color_-_Prockter07_centered.jpg/100px-Mercury_in_color_-_Prockter07_centered.jpg" hidden="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46549" y="2095500"/>
          <a:ext cx="615759" cy="55058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</xdr:colOff>
      <xdr:row>7</xdr:row>
      <xdr:rowOff>0</xdr:rowOff>
    </xdr:from>
    <xdr:to>
      <xdr:col>9</xdr:col>
      <xdr:colOff>673100</xdr:colOff>
      <xdr:row>9</xdr:row>
      <xdr:rowOff>188632</xdr:rowOff>
    </xdr:to>
    <xdr:pic macro="[0]!InfoVenus">
      <xdr:nvPicPr>
        <xdr:cNvPr id="7" name="Picture 17" descr="http://upload.wikimedia.org/wikipedia/commons/thumb/5/51/Venus-real.jpg/100px-Venus-real.jpg" hidden="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72050" y="2095500"/>
          <a:ext cx="654050" cy="569632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624417</xdr:colOff>
      <xdr:row>11</xdr:row>
      <xdr:rowOff>121958</xdr:rowOff>
    </xdr:to>
    <xdr:pic macro="[0]!InfoMars">
      <xdr:nvPicPr>
        <xdr:cNvPr id="8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23050" y="9512300"/>
          <a:ext cx="624417" cy="4984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</xdr:colOff>
      <xdr:row>7</xdr:row>
      <xdr:rowOff>0</xdr:rowOff>
    </xdr:from>
    <xdr:to>
      <xdr:col>12</xdr:col>
      <xdr:colOff>669925</xdr:colOff>
      <xdr:row>10</xdr:row>
      <xdr:rowOff>3922</xdr:rowOff>
    </xdr:to>
    <xdr:pic macro="[0]!InfoJupiter">
      <xdr:nvPicPr>
        <xdr:cNvPr id="9" name="Picture 19" descr="http://upload.wikimedia.org/wikipedia/commons/thumb/e/e2/Jupiter.jpg/100px-Jupiter.jpg" hidden="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48550" y="2095500"/>
          <a:ext cx="650875" cy="575422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7</xdr:row>
      <xdr:rowOff>0</xdr:rowOff>
    </xdr:from>
    <xdr:to>
      <xdr:col>14</xdr:col>
      <xdr:colOff>673037</xdr:colOff>
      <xdr:row>10</xdr:row>
      <xdr:rowOff>13447</xdr:rowOff>
    </xdr:to>
    <xdr:pic macro="[0]!InfoUranus">
      <xdr:nvPicPr>
        <xdr:cNvPr id="10" name="Picture 21" descr="http://upload.wikimedia.org/wikipedia/commons/thumb/3/3d/Uranus2.jpg/100px-Uranus2.jpg" hidden="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099550" y="2095500"/>
          <a:ext cx="653987" cy="584947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28575</xdr:colOff>
      <xdr:row>7</xdr:row>
      <xdr:rowOff>0</xdr:rowOff>
    </xdr:from>
    <xdr:to>
      <xdr:col>15</xdr:col>
      <xdr:colOff>676015</xdr:colOff>
      <xdr:row>9</xdr:row>
      <xdr:rowOff>169581</xdr:rowOff>
    </xdr:to>
    <xdr:pic macro="[0]!InfoNeptune">
      <xdr:nvPicPr>
        <xdr:cNvPr id="11" name="Picture 22" descr="http://upload.wikimedia.org/wikipedia/commons/thumb/0/06/Neptune.jpg/100px-Neptune.jpg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934575" y="2095500"/>
          <a:ext cx="647440" cy="550581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9524</xdr:colOff>
      <xdr:row>7</xdr:row>
      <xdr:rowOff>0</xdr:rowOff>
    </xdr:from>
    <xdr:to>
      <xdr:col>16</xdr:col>
      <xdr:colOff>647699</xdr:colOff>
      <xdr:row>10</xdr:row>
      <xdr:rowOff>3922</xdr:rowOff>
    </xdr:to>
    <xdr:pic macro="[0]!InfoPluto">
      <xdr:nvPicPr>
        <xdr:cNvPr id="12" name="Picture 23" descr="http://upload.wikimedia.org/wikipedia/en/thumb/9/90/Pluto2.jpg/100px-Pluto2.jpg" hidden="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741024" y="2095500"/>
          <a:ext cx="638175" cy="575422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</xdr:colOff>
      <xdr:row>7</xdr:row>
      <xdr:rowOff>0</xdr:rowOff>
    </xdr:from>
    <xdr:to>
      <xdr:col>13</xdr:col>
      <xdr:colOff>672817</xdr:colOff>
      <xdr:row>9</xdr:row>
      <xdr:rowOff>62939</xdr:rowOff>
    </xdr:to>
    <xdr:pic macro="[0]!InfoSaturn">
      <xdr:nvPicPr>
        <xdr:cNvPr id="13" name="Picture 24" descr="http://www.planetengrund.net/desktophintergrund/small/planeten/saturn03_1024.jpg" hidden="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264525" y="2095500"/>
          <a:ext cx="663292" cy="44393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19</xdr:col>
      <xdr:colOff>366991</xdr:colOff>
      <xdr:row>18</xdr:row>
      <xdr:rowOff>51009</xdr:rowOff>
    </xdr:to>
    <xdr:pic>
      <xdr:nvPicPr>
        <xdr:cNvPr id="14" name="Picture 13" descr="SolarSystem.jpg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557000" y="2095500"/>
          <a:ext cx="2017991" cy="21465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5</xdr:col>
      <xdr:colOff>287430</xdr:colOff>
      <xdr:row>16</xdr:row>
      <xdr:rowOff>117475</xdr:rowOff>
    </xdr:to>
    <xdr:pic>
      <xdr:nvPicPr>
        <xdr:cNvPr id="15" name="Picture 14" descr="SolarSystem2.jpg" hidden="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651000" y="2095500"/>
          <a:ext cx="2853577" cy="18319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19</xdr:col>
      <xdr:colOff>271180</xdr:colOff>
      <xdr:row>18</xdr:row>
      <xdr:rowOff>50158</xdr:rowOff>
    </xdr:to>
    <xdr:pic>
      <xdr:nvPicPr>
        <xdr:cNvPr id="16" name="Picture 15" descr="SolarSystem.jpg" hidden="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557000" y="2095500"/>
          <a:ext cx="1922180" cy="214565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5</xdr:col>
      <xdr:colOff>382680</xdr:colOff>
      <xdr:row>16</xdr:row>
      <xdr:rowOff>117475</xdr:rowOff>
    </xdr:to>
    <xdr:pic>
      <xdr:nvPicPr>
        <xdr:cNvPr id="17" name="Picture 16" descr="SolarSystem2.jpg" hidden="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65300" y="2095500"/>
          <a:ext cx="2834527" cy="1831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640975</xdr:colOff>
      <xdr:row>16</xdr:row>
      <xdr:rowOff>117475</xdr:rowOff>
    </xdr:to>
    <xdr:pic>
      <xdr:nvPicPr>
        <xdr:cNvPr id="18" name="Picture 17" descr="SolarSystem2.jpg" hidden="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02000" y="2095500"/>
          <a:ext cx="3420034" cy="1831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14</xdr:col>
      <xdr:colOff>192741</xdr:colOff>
      <xdr:row>16</xdr:row>
      <xdr:rowOff>117475</xdr:rowOff>
    </xdr:to>
    <xdr:pic>
      <xdr:nvPicPr>
        <xdr:cNvPr id="19" name="Picture 18" descr="SolarSystem2.jpg" hidden="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604000" y="2095500"/>
          <a:ext cx="2669241" cy="1831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547219</xdr:colOff>
      <xdr:row>11</xdr:row>
      <xdr:rowOff>138580</xdr:rowOff>
    </xdr:to>
    <xdr:pic>
      <xdr:nvPicPr>
        <xdr:cNvPr id="20" name="Picture 19" descr="Saturn.jpg" hidden="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302000" y="2095500"/>
          <a:ext cx="1372719" cy="900579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7</xdr:row>
      <xdr:rowOff>0</xdr:rowOff>
    </xdr:from>
    <xdr:to>
      <xdr:col>8</xdr:col>
      <xdr:colOff>521634</xdr:colOff>
      <xdr:row>11</xdr:row>
      <xdr:rowOff>104962</xdr:rowOff>
    </xdr:to>
    <xdr:pic>
      <xdr:nvPicPr>
        <xdr:cNvPr id="21" name="MoonNewMoon" descr="MoonNew.gif" hidden="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613275" y="2095500"/>
          <a:ext cx="861359" cy="866961"/>
        </a:xfrm>
        <a:prstGeom prst="rect">
          <a:avLst/>
        </a:prstGeom>
      </xdr:spPr>
    </xdr:pic>
    <xdr:clientData/>
  </xdr:twoCellAnchor>
  <xdr:twoCellAnchor editAs="oneCell">
    <xdr:from>
      <xdr:col>26</xdr:col>
      <xdr:colOff>457200</xdr:colOff>
      <xdr:row>9</xdr:row>
      <xdr:rowOff>0</xdr:rowOff>
    </xdr:from>
    <xdr:to>
      <xdr:col>28</xdr:col>
      <xdr:colOff>564030</xdr:colOff>
      <xdr:row>14</xdr:row>
      <xdr:rowOff>174812</xdr:rowOff>
    </xdr:to>
    <xdr:pic>
      <xdr:nvPicPr>
        <xdr:cNvPr id="22" name="Picture 21" descr="Jupiter.jpg" hidden="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10200" y="9512300"/>
          <a:ext cx="1757829" cy="111610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5</xdr:col>
      <xdr:colOff>219634</xdr:colOff>
      <xdr:row>11</xdr:row>
      <xdr:rowOff>104962</xdr:rowOff>
    </xdr:to>
    <xdr:pic>
      <xdr:nvPicPr>
        <xdr:cNvPr id="23" name="Picture 22" descr="MoonNew.gif" hidden="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302000" y="2095500"/>
          <a:ext cx="1045134" cy="866961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336363</xdr:colOff>
      <xdr:row>16</xdr:row>
      <xdr:rowOff>117475</xdr:rowOff>
    </xdr:to>
    <xdr:pic>
      <xdr:nvPicPr>
        <xdr:cNvPr id="24" name="Picture 23" descr="SolarSystem2.jpg" hidden="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98700" y="2095500"/>
          <a:ext cx="3379134" cy="183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7</xdr:row>
      <xdr:rowOff>0</xdr:rowOff>
    </xdr:from>
    <xdr:to>
      <xdr:col>6</xdr:col>
      <xdr:colOff>336363</xdr:colOff>
      <xdr:row>16</xdr:row>
      <xdr:rowOff>117475</xdr:rowOff>
    </xdr:to>
    <xdr:pic>
      <xdr:nvPicPr>
        <xdr:cNvPr id="25" name="Picture 24" descr="SolarSystem2.jpg" hidden="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98700" y="2095500"/>
          <a:ext cx="3379134" cy="1831975"/>
        </a:xfrm>
        <a:prstGeom prst="rect">
          <a:avLst/>
        </a:prstGeom>
      </xdr:spPr>
    </xdr:pic>
    <xdr:clientData/>
  </xdr:twoCellAnchor>
  <xdr:twoCellAnchor>
    <xdr:from>
      <xdr:col>1</xdr:col>
      <xdr:colOff>1105646</xdr:colOff>
      <xdr:row>7</xdr:row>
      <xdr:rowOff>0</xdr:rowOff>
    </xdr:from>
    <xdr:to>
      <xdr:col>16</xdr:col>
      <xdr:colOff>1210234</xdr:colOff>
      <xdr:row>7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747807</xdr:colOff>
      <xdr:row>15</xdr:row>
      <xdr:rowOff>58270</xdr:rowOff>
    </xdr:from>
    <xdr:to>
      <xdr:col>26</xdr:col>
      <xdr:colOff>298824</xdr:colOff>
      <xdr:row>39</xdr:row>
      <xdr:rowOff>29882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761999</xdr:colOff>
      <xdr:row>1</xdr:row>
      <xdr:rowOff>44823</xdr:rowOff>
    </xdr:from>
    <xdr:to>
      <xdr:col>15</xdr:col>
      <xdr:colOff>239059</xdr:colOff>
      <xdr:row>12</xdr:row>
      <xdr:rowOff>176870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514352" y="941294"/>
          <a:ext cx="3585883" cy="23582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622426</xdr:colOff>
      <xdr:row>11</xdr:row>
      <xdr:rowOff>188633</xdr:rowOff>
    </xdr:to>
    <xdr:pic macro="[0]!InfoMoon">
      <xdr:nvPicPr>
        <xdr:cNvPr id="28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656550" y="1803400"/>
          <a:ext cx="622426" cy="569633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624417</xdr:colOff>
      <xdr:row>11</xdr:row>
      <xdr:rowOff>121958</xdr:rowOff>
    </xdr:to>
    <xdr:pic macro="[0]!InfoMars">
      <xdr:nvPicPr>
        <xdr:cNvPr id="30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482050" y="1803400"/>
          <a:ext cx="624417" cy="502958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457200</xdr:colOff>
      <xdr:row>9</xdr:row>
      <xdr:rowOff>0</xdr:rowOff>
    </xdr:from>
    <xdr:to>
      <xdr:col>28</xdr:col>
      <xdr:colOff>564030</xdr:colOff>
      <xdr:row>14</xdr:row>
      <xdr:rowOff>174812</xdr:rowOff>
    </xdr:to>
    <xdr:pic>
      <xdr:nvPicPr>
        <xdr:cNvPr id="31" name="Picture 30" descr="Jupiter.jpg" hidden="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269200" y="1803400"/>
          <a:ext cx="1757830" cy="1127312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622426</xdr:colOff>
      <xdr:row>11</xdr:row>
      <xdr:rowOff>188633</xdr:rowOff>
    </xdr:to>
    <xdr:pic macro="[0]!InfoMoon">
      <xdr:nvPicPr>
        <xdr:cNvPr id="32" name="Picture 15" descr="http://upload.wikimedia.org/wikipedia/commons/thumb/d/dd/Full_Moon_Luc_Viatour.jpg/100px-Full_Moon_Luc_Viatour.jpg" hidden="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656550" y="1803400"/>
          <a:ext cx="622426" cy="569633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624417</xdr:colOff>
      <xdr:row>11</xdr:row>
      <xdr:rowOff>121958</xdr:rowOff>
    </xdr:to>
    <xdr:pic macro="[0]!InfoMars">
      <xdr:nvPicPr>
        <xdr:cNvPr id="33" name="Picture 18" descr="http://upload.wikimedia.org/wikipedia/commons/thumb/7/76/Mars_Hubble.jpg/100px-Mars_Hubble.jpg" hidden="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482050" y="1803400"/>
          <a:ext cx="624417" cy="502958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457200</xdr:colOff>
      <xdr:row>9</xdr:row>
      <xdr:rowOff>0</xdr:rowOff>
    </xdr:from>
    <xdr:to>
      <xdr:col>28</xdr:col>
      <xdr:colOff>250264</xdr:colOff>
      <xdr:row>14</xdr:row>
      <xdr:rowOff>174812</xdr:rowOff>
    </xdr:to>
    <xdr:pic>
      <xdr:nvPicPr>
        <xdr:cNvPr id="34" name="Picture 33" descr="Jupiter.jpg" hidden="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269200" y="1803400"/>
          <a:ext cx="1444064" cy="1127312"/>
        </a:xfrm>
        <a:prstGeom prst="rect">
          <a:avLst/>
        </a:prstGeom>
      </xdr:spPr>
    </xdr:pic>
    <xdr:clientData/>
  </xdr:twoCellAnchor>
  <xdr:twoCellAnchor>
    <xdr:from>
      <xdr:col>10</xdr:col>
      <xdr:colOff>762000</xdr:colOff>
      <xdr:row>40</xdr:row>
      <xdr:rowOff>194234</xdr:rowOff>
    </xdr:from>
    <xdr:to>
      <xdr:col>18</xdr:col>
      <xdr:colOff>112059</xdr:colOff>
      <xdr:row>66</xdr:row>
      <xdr:rowOff>89646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38100</xdr:rowOff>
    </xdr:from>
    <xdr:to>
      <xdr:col>20</xdr:col>
      <xdr:colOff>333188</xdr:colOff>
      <xdr:row>59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292100</xdr:colOff>
      <xdr:row>2</xdr:row>
      <xdr:rowOff>38100</xdr:rowOff>
    </xdr:from>
    <xdr:to>
      <xdr:col>49</xdr:col>
      <xdr:colOff>520700</xdr:colOff>
      <xdr:row>55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8100" y="469900"/>
          <a:ext cx="14262100" cy="100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203200</xdr:colOff>
      <xdr:row>2</xdr:row>
      <xdr:rowOff>38100</xdr:rowOff>
    </xdr:from>
    <xdr:to>
      <xdr:col>34</xdr:col>
      <xdr:colOff>431800</xdr:colOff>
      <xdr:row>55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6700" y="469900"/>
          <a:ext cx="14262100" cy="100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12700</xdr:rowOff>
    </xdr:from>
    <xdr:to>
      <xdr:col>17</xdr:col>
      <xdr:colOff>228600</xdr:colOff>
      <xdr:row>54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500"/>
          <a:ext cx="14262100" cy="100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58</xdr:row>
      <xdr:rowOff>152400</xdr:rowOff>
    </xdr:from>
    <xdr:to>
      <xdr:col>11</xdr:col>
      <xdr:colOff>0</xdr:colOff>
      <xdr:row>94</xdr:row>
      <xdr:rowOff>53492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11264900"/>
          <a:ext cx="8242300" cy="67590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469900</xdr:colOff>
      <xdr:row>97</xdr:row>
      <xdr:rowOff>127000</xdr:rowOff>
    </xdr:from>
    <xdr:to>
      <xdr:col>5</xdr:col>
      <xdr:colOff>762000</xdr:colOff>
      <xdr:row>99</xdr:row>
      <xdr:rowOff>165485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0900" y="18681700"/>
          <a:ext cx="2768600" cy="41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astronomy-morsels.ch/" TargetMode="External"/><Relationship Id="rId1" Type="http://schemas.openxmlformats.org/officeDocument/2006/relationships/hyperlink" Target="mailto:anton@astronomy-morsels.ch?subject=Eclipse%20Dat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danboiler.com/onewebmedia/Formulas%20Solar%20Energy%20-%20June%202017.pdf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gml.noaa.gov/grad/solcalc/solareqns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equation-of-time.info/calculating-the-equation-of-tim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equation-of-time.info/calculating-the-equation-of-ti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940F-4CFD-5843-94DF-BBFEAA1B2116}">
  <sheetPr codeName="Sheet4"/>
  <dimension ref="B2:Q48"/>
  <sheetViews>
    <sheetView showGridLines="0" tabSelected="1" topLeftCell="A14" workbookViewId="0">
      <selection activeCell="K30" sqref="A1:XFD1048576"/>
    </sheetView>
  </sheetViews>
  <sheetFormatPr baseColWidth="10" defaultRowHeight="16" x14ac:dyDescent="0.2"/>
  <cols>
    <col min="1" max="16384" width="10.83203125" style="96"/>
  </cols>
  <sheetData>
    <row r="2" spans="2:11" ht="15" customHeight="1" x14ac:dyDescent="0.2"/>
    <row r="3" spans="2:11" ht="16" customHeight="1" x14ac:dyDescent="0.2">
      <c r="B3" s="84" t="s">
        <v>29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16" customHeight="1" x14ac:dyDescent="0.2"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2:11" ht="16" customHeight="1" x14ac:dyDescent="0.2"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2:11" ht="16" customHeight="1" x14ac:dyDescent="0.2"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2:11" ht="16" customHeight="1" x14ac:dyDescent="0.2"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2:11" ht="16" customHeight="1" x14ac:dyDescent="0.2"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2:11" ht="16" customHeight="1" x14ac:dyDescent="0.2">
      <c r="B9" s="84"/>
      <c r="C9" s="84"/>
      <c r="D9" s="84"/>
      <c r="E9" s="84"/>
      <c r="F9" s="84"/>
      <c r="G9" s="84"/>
      <c r="H9" s="84"/>
      <c r="I9" s="84"/>
      <c r="J9" s="84"/>
      <c r="K9" s="84"/>
    </row>
    <row r="13" spans="2:11" ht="19" x14ac:dyDescent="0.25">
      <c r="D13" s="57" t="s">
        <v>31</v>
      </c>
      <c r="E13" s="58"/>
      <c r="F13" s="59"/>
      <c r="G13" s="59"/>
      <c r="H13" s="59"/>
      <c r="I13" s="60" t="s">
        <v>0</v>
      </c>
    </row>
    <row r="14" spans="2:11" ht="19" x14ac:dyDescent="0.25">
      <c r="D14" s="61"/>
      <c r="E14" s="62"/>
      <c r="F14" s="63"/>
      <c r="G14" s="63"/>
      <c r="H14" s="63"/>
      <c r="I14" s="64"/>
    </row>
    <row r="15" spans="2:11" ht="19" x14ac:dyDescent="0.25">
      <c r="D15" s="65" t="s">
        <v>32</v>
      </c>
      <c r="E15" s="66"/>
      <c r="F15" s="67"/>
      <c r="G15" s="67"/>
      <c r="H15" s="67"/>
      <c r="I15" s="68" t="s">
        <v>1</v>
      </c>
    </row>
    <row r="21" spans="17:17" x14ac:dyDescent="0.2">
      <c r="Q21" s="97"/>
    </row>
    <row r="46" spans="2:11" x14ac:dyDescent="0.2">
      <c r="B46" s="85" t="s">
        <v>11</v>
      </c>
      <c r="C46" s="86"/>
      <c r="D46" s="86"/>
      <c r="E46" s="86"/>
      <c r="F46" s="86"/>
      <c r="G46" s="86"/>
      <c r="H46" s="86"/>
      <c r="I46" s="86"/>
      <c r="J46" s="86"/>
      <c r="K46" s="87"/>
    </row>
    <row r="47" spans="2:11" x14ac:dyDescent="0.2">
      <c r="B47" s="88" t="s">
        <v>12</v>
      </c>
      <c r="C47" s="89"/>
      <c r="D47" s="89"/>
      <c r="E47" s="89"/>
      <c r="F47" s="89"/>
      <c r="G47" s="89"/>
      <c r="H47" s="89"/>
      <c r="I47" s="89"/>
      <c r="J47" s="89"/>
      <c r="K47" s="90"/>
    </row>
    <row r="48" spans="2:11" x14ac:dyDescent="0.2">
      <c r="B48" s="91" t="s">
        <v>13</v>
      </c>
      <c r="C48" s="92"/>
      <c r="D48" s="92"/>
      <c r="E48" s="92"/>
      <c r="F48" s="92"/>
      <c r="G48" s="92"/>
      <c r="H48" s="92"/>
      <c r="I48" s="92"/>
      <c r="J48" s="92"/>
      <c r="K48" s="93"/>
    </row>
  </sheetData>
  <sheetProtection sheet="1" objects="1" scenarios="1"/>
  <mergeCells count="4">
    <mergeCell ref="B3:K9"/>
    <mergeCell ref="B46:K46"/>
    <mergeCell ref="B47:K47"/>
    <mergeCell ref="B48:K48"/>
  </mergeCells>
  <hyperlinks>
    <hyperlink ref="I13" r:id="rId1" xr:uid="{60E68FAD-CE54-204D-BE8F-AA8992F34899}"/>
    <hyperlink ref="B46" r:id="rId2" display="http://www.astronomy-morsels.ch/" xr:uid="{9184C8F2-9551-8B48-9154-50504233B4CE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381"/>
  <sheetViews>
    <sheetView showGridLines="0" zoomScaleNormal="100" zoomScalePageLayoutView="85" workbookViewId="0">
      <selection activeCell="F7" sqref="F7"/>
    </sheetView>
  </sheetViews>
  <sheetFormatPr baseColWidth="10" defaultColWidth="8.83203125" defaultRowHeight="16" x14ac:dyDescent="0.2"/>
  <cols>
    <col min="1" max="7" width="10.83203125" style="11" customWidth="1"/>
    <col min="8" max="8" width="10.83203125" style="15" customWidth="1"/>
    <col min="9" max="11" width="10.83203125" style="11" customWidth="1"/>
    <col min="12" max="24" width="10.83203125" customWidth="1"/>
    <col min="25" max="25" width="9.1640625" customWidth="1"/>
    <col min="26" max="30" width="10.5" bestFit="1" customWidth="1"/>
  </cols>
  <sheetData>
    <row r="2" spans="1:22" x14ac:dyDescent="0.2">
      <c r="B2" s="11" t="s">
        <v>3</v>
      </c>
      <c r="D2" s="21">
        <v>45292</v>
      </c>
      <c r="H2" s="33" t="s">
        <v>14</v>
      </c>
    </row>
    <row r="3" spans="1:22" s="1" customFormat="1" x14ac:dyDescent="0.2">
      <c r="A3" s="11"/>
      <c r="B3" s="11" t="s">
        <v>4</v>
      </c>
      <c r="C3" s="11"/>
      <c r="D3" s="13">
        <f>YEAR(D2)</f>
        <v>2024</v>
      </c>
      <c r="E3" s="11"/>
      <c r="F3" s="11"/>
      <c r="G3" s="11"/>
      <c r="J3" s="11"/>
      <c r="K3" s="11"/>
      <c r="L3"/>
      <c r="M3"/>
      <c r="N3"/>
      <c r="O3"/>
      <c r="P3"/>
      <c r="Q3"/>
      <c r="R3"/>
      <c r="S3"/>
      <c r="T3"/>
      <c r="U3"/>
      <c r="V3"/>
    </row>
    <row r="4" spans="1:22" s="1" customFormat="1" x14ac:dyDescent="0.2">
      <c r="A4" s="11"/>
      <c r="B4" s="11" t="s">
        <v>5</v>
      </c>
      <c r="C4" s="11"/>
      <c r="D4" s="14" t="str">
        <f>IF(OR(MOD(D3,400)=0,AND(MOD(D3,4)=0,MOD(D3,100)&lt;&gt;0)),"Y", "N")</f>
        <v>Y</v>
      </c>
      <c r="E4" s="11"/>
      <c r="F4" s="11"/>
      <c r="G4" s="11"/>
      <c r="J4" s="11"/>
      <c r="K4" s="11"/>
      <c r="L4"/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1"/>
      <c r="B5" s="11" t="s">
        <v>2</v>
      </c>
      <c r="C5" s="11"/>
      <c r="D5" s="14">
        <f>IF(D4="N",365.242,366)</f>
        <v>366</v>
      </c>
      <c r="E5" s="11"/>
      <c r="F5" s="11"/>
      <c r="G5" s="11"/>
      <c r="J5" s="11"/>
      <c r="K5" s="11"/>
      <c r="L5"/>
      <c r="M5"/>
      <c r="N5"/>
      <c r="O5"/>
      <c r="P5"/>
      <c r="Q5"/>
      <c r="R5"/>
      <c r="S5"/>
      <c r="T5"/>
      <c r="U5"/>
      <c r="V5"/>
    </row>
    <row r="6" spans="1:22" s="1" customFormat="1" x14ac:dyDescent="0.2">
      <c r="A6" s="11"/>
      <c r="B6" s="11" t="s">
        <v>6</v>
      </c>
      <c r="C6" s="11"/>
      <c r="D6" s="13">
        <f>MONTH(D2)</f>
        <v>1</v>
      </c>
      <c r="E6" s="11"/>
      <c r="F6" s="11"/>
      <c r="G6" s="11"/>
      <c r="J6" s="11"/>
      <c r="K6" s="11"/>
      <c r="L6"/>
      <c r="M6"/>
      <c r="N6"/>
      <c r="O6"/>
      <c r="P6"/>
      <c r="Q6"/>
      <c r="R6"/>
      <c r="S6"/>
      <c r="T6"/>
      <c r="U6"/>
      <c r="V6"/>
    </row>
    <row r="7" spans="1:22" s="1" customFormat="1" x14ac:dyDescent="0.2">
      <c r="A7" s="11"/>
      <c r="B7" s="11" t="s">
        <v>7</v>
      </c>
      <c r="C7" s="11"/>
      <c r="D7" s="14">
        <f>DAY(D2)</f>
        <v>1</v>
      </c>
      <c r="E7" s="11"/>
      <c r="F7" s="11"/>
      <c r="G7" s="11"/>
      <c r="J7" s="11"/>
      <c r="K7" s="11"/>
      <c r="L7"/>
      <c r="M7"/>
      <c r="N7"/>
      <c r="O7"/>
      <c r="P7"/>
      <c r="Q7"/>
      <c r="R7"/>
      <c r="S7"/>
      <c r="T7"/>
      <c r="U7"/>
      <c r="V7"/>
    </row>
    <row r="8" spans="1:22" s="1" customFormat="1" ht="15" customHeight="1" x14ac:dyDescent="0.2">
      <c r="A8" s="11"/>
      <c r="B8" s="11" t="s">
        <v>8</v>
      </c>
      <c r="C8" s="11"/>
      <c r="D8" s="13">
        <f>INT(275*D6/9)-IF(D4="Y",1,2)*INT((D6+9)/12)+D7-30</f>
        <v>1</v>
      </c>
      <c r="E8" s="11"/>
      <c r="F8" s="11"/>
      <c r="G8" s="11"/>
      <c r="J8" s="11"/>
      <c r="K8" s="11"/>
      <c r="L8"/>
      <c r="M8"/>
      <c r="N8"/>
      <c r="O8"/>
      <c r="P8"/>
      <c r="Q8"/>
      <c r="R8"/>
      <c r="S8"/>
      <c r="T8"/>
      <c r="U8"/>
      <c r="V8"/>
    </row>
    <row r="9" spans="1:22" s="1" customFormat="1" ht="15" customHeight="1" x14ac:dyDescent="0.2">
      <c r="A9" s="11"/>
      <c r="B9" s="11" t="s">
        <v>9</v>
      </c>
      <c r="C9" s="11"/>
      <c r="D9" s="73">
        <f>D14</f>
        <v>-3.39</v>
      </c>
      <c r="E9" s="30"/>
      <c r="F9" s="30"/>
      <c r="G9" s="11"/>
      <c r="J9" s="11"/>
      <c r="K9" s="11"/>
      <c r="L9"/>
      <c r="M9"/>
      <c r="N9"/>
      <c r="O9"/>
      <c r="P9"/>
      <c r="Q9"/>
      <c r="R9"/>
      <c r="S9"/>
      <c r="T9"/>
      <c r="U9"/>
      <c r="V9"/>
    </row>
    <row r="10" spans="1:22" s="1" customFormat="1" ht="15" customHeight="1" x14ac:dyDescent="0.2">
      <c r="A10" s="11"/>
      <c r="B10" s="11"/>
      <c r="C10" s="11"/>
      <c r="D10" s="11"/>
      <c r="E10" s="11"/>
      <c r="F10" s="11"/>
      <c r="G10" s="11"/>
      <c r="J10" s="11"/>
      <c r="K10" s="11"/>
      <c r="L10"/>
      <c r="M10"/>
      <c r="N10"/>
      <c r="O10"/>
      <c r="P10"/>
      <c r="Q10"/>
      <c r="R10"/>
      <c r="S10"/>
      <c r="T10"/>
      <c r="U10"/>
      <c r="V10"/>
    </row>
    <row r="11" spans="1:22" s="1" customFormat="1" ht="15" customHeight="1" x14ac:dyDescent="0.2">
      <c r="A11" s="11"/>
      <c r="B11" s="11"/>
      <c r="C11" s="11"/>
      <c r="D11" s="11"/>
      <c r="E11" s="11"/>
      <c r="F11" s="11"/>
      <c r="G11" s="11"/>
      <c r="J11" s="11"/>
      <c r="K11" s="11"/>
      <c r="L11"/>
      <c r="M11"/>
      <c r="N11"/>
      <c r="O11"/>
      <c r="P11"/>
      <c r="Q11"/>
      <c r="R11"/>
      <c r="S11"/>
      <c r="T11"/>
      <c r="U11"/>
      <c r="V11"/>
    </row>
    <row r="12" spans="1:22" s="1" customFormat="1" ht="15" customHeight="1" x14ac:dyDescent="0.2">
      <c r="A12" s="11"/>
      <c r="B12" s="11"/>
      <c r="C12" s="11"/>
      <c r="D12" s="11"/>
      <c r="E12" s="11"/>
      <c r="F12" s="11"/>
      <c r="G12" s="11"/>
      <c r="H12" s="15"/>
      <c r="I12" s="11"/>
      <c r="J12" s="11"/>
      <c r="K12" s="11"/>
      <c r="L12"/>
      <c r="M12"/>
      <c r="N12"/>
      <c r="O12"/>
      <c r="P12"/>
      <c r="Q12"/>
      <c r="R12"/>
      <c r="S12"/>
      <c r="T12"/>
      <c r="U12"/>
      <c r="V12"/>
    </row>
    <row r="13" spans="1:22" s="1" customFormat="1" ht="15" customHeight="1" x14ac:dyDescent="0.2">
      <c r="A13" s="11"/>
      <c r="B13" s="22" t="s">
        <v>3</v>
      </c>
      <c r="C13" s="23" t="s">
        <v>8</v>
      </c>
      <c r="D13" s="24" t="s">
        <v>9</v>
      </c>
      <c r="E13" s="24" t="s">
        <v>16</v>
      </c>
      <c r="F13" s="25" t="s">
        <v>26</v>
      </c>
      <c r="G13" s="11"/>
      <c r="K13" s="11"/>
      <c r="L13"/>
      <c r="M13"/>
      <c r="N13"/>
      <c r="O13"/>
      <c r="P13"/>
      <c r="Q13"/>
      <c r="R13"/>
      <c r="S13"/>
      <c r="T13"/>
      <c r="U13"/>
      <c r="V13"/>
    </row>
    <row r="14" spans="1:22" s="1" customFormat="1" ht="15" customHeight="1" x14ac:dyDescent="0.2">
      <c r="A14" s="11"/>
      <c r="B14" s="26">
        <f>D2</f>
        <v>45292</v>
      </c>
      <c r="C14" s="47">
        <f>B14-DATE(YEAR(B14),1,0)</f>
        <v>1</v>
      </c>
      <c r="D14" s="48">
        <f>0.258*COS(RADIANS(E14))-7.416*SIN(RADIANS(E14))-3.648*COS(2*RADIANS(E14))-9.228*SIN(2*RADIANS(E14))</f>
        <v>-3.39</v>
      </c>
      <c r="E14" s="46">
        <f t="shared" ref="E14:E53" si="0">360*(C14-1)/$D$5</f>
        <v>0</v>
      </c>
      <c r="F14" s="49">
        <f>-23.45*COS((PI()/180)*(360/$D$5)*(C14+10))</f>
        <v>-23.033125989212614</v>
      </c>
      <c r="G14" s="11"/>
      <c r="K14" s="11"/>
      <c r="L14"/>
      <c r="M14"/>
      <c r="N14"/>
      <c r="O14"/>
      <c r="P14"/>
      <c r="Q14"/>
      <c r="R14"/>
      <c r="S14"/>
      <c r="T14"/>
      <c r="U14"/>
      <c r="V14"/>
    </row>
    <row r="15" spans="1:22" s="1" customFormat="1" ht="15" customHeight="1" x14ac:dyDescent="0.2">
      <c r="A15" s="11"/>
      <c r="B15" s="26">
        <f>B14+1</f>
        <v>45293</v>
      </c>
      <c r="C15" s="47">
        <f t="shared" ref="C15:C78" si="1">B15-DATE(YEAR(B15),1,0)</f>
        <v>2</v>
      </c>
      <c r="D15" s="48">
        <f t="shared" ref="D15:D78" si="2">0.258*COS(RADIANS(E15))-7.416*SIN(RADIANS(E15))-3.648*COS(2*RADIANS(E15))-9.228*SIN(2*RADIANS(E15))</f>
        <v>-3.8319686096168271</v>
      </c>
      <c r="E15" s="46">
        <f t="shared" si="0"/>
        <v>0.98360655737704916</v>
      </c>
      <c r="F15" s="49">
        <f t="shared" ref="F15:F78" si="3">-23.45*COS((PI()/180)*(360/$D$5)*(C15+10))</f>
        <v>-22.954165815486139</v>
      </c>
      <c r="G15" s="11"/>
      <c r="K15" s="11"/>
      <c r="L15"/>
      <c r="M15"/>
      <c r="N15"/>
      <c r="O15"/>
      <c r="P15"/>
      <c r="Q15"/>
      <c r="R15"/>
      <c r="S15"/>
      <c r="T15"/>
      <c r="U15"/>
      <c r="V15"/>
    </row>
    <row r="16" spans="1:22" s="1" customFormat="1" ht="15" customHeight="1" x14ac:dyDescent="0.2">
      <c r="A16" s="11"/>
      <c r="B16" s="26">
        <f t="shared" ref="B16:B79" si="4">B15+1</f>
        <v>45294</v>
      </c>
      <c r="C16" s="47">
        <f t="shared" si="1"/>
        <v>3</v>
      </c>
      <c r="D16" s="48">
        <f t="shared" si="2"/>
        <v>-4.2693048532451172</v>
      </c>
      <c r="E16" s="46">
        <f t="shared" si="0"/>
        <v>1.9672131147540983</v>
      </c>
      <c r="F16" s="49">
        <f t="shared" si="3"/>
        <v>-22.868440943735457</v>
      </c>
      <c r="G16" s="11"/>
      <c r="K16" s="11"/>
      <c r="L16"/>
      <c r="M16"/>
      <c r="N16"/>
      <c r="O16"/>
      <c r="P16"/>
      <c r="Q16"/>
      <c r="R16"/>
      <c r="S16"/>
      <c r="T16"/>
      <c r="U16"/>
      <c r="V16"/>
    </row>
    <row r="17" spans="1:22" s="1" customFormat="1" ht="15" customHeight="1" x14ac:dyDescent="0.2">
      <c r="A17" s="11"/>
      <c r="B17" s="26">
        <f t="shared" si="4"/>
        <v>45295</v>
      </c>
      <c r="C17" s="47">
        <f t="shared" si="1"/>
        <v>4</v>
      </c>
      <c r="D17" s="48">
        <f t="shared" si="2"/>
        <v>-4.7016058380121866</v>
      </c>
      <c r="E17" s="46">
        <f t="shared" si="0"/>
        <v>2.9508196721311477</v>
      </c>
      <c r="F17" s="49">
        <f t="shared" si="3"/>
        <v>-22.775976637473747</v>
      </c>
      <c r="G17" s="11"/>
      <c r="K17" s="11"/>
      <c r="L17"/>
      <c r="M17"/>
      <c r="N17"/>
      <c r="O17"/>
      <c r="P17"/>
      <c r="Q17"/>
      <c r="R17"/>
      <c r="S17"/>
      <c r="T17"/>
      <c r="U17"/>
      <c r="V17"/>
    </row>
    <row r="18" spans="1:22" s="1" customFormat="1" ht="15" customHeight="1" x14ac:dyDescent="0.2">
      <c r="A18" s="11"/>
      <c r="B18" s="26">
        <f t="shared" si="4"/>
        <v>45296</v>
      </c>
      <c r="C18" s="47">
        <f t="shared" si="1"/>
        <v>5</v>
      </c>
      <c r="D18" s="48">
        <f t="shared" si="2"/>
        <v>-5.1284746071167095</v>
      </c>
      <c r="E18" s="46">
        <f t="shared" si="0"/>
        <v>3.9344262295081966</v>
      </c>
      <c r="F18" s="49">
        <f t="shared" si="3"/>
        <v>-22.676800146356463</v>
      </c>
      <c r="G18" s="11"/>
      <c r="K18" s="11"/>
      <c r="L18"/>
      <c r="M18"/>
      <c r="N18"/>
      <c r="O18"/>
      <c r="P18"/>
      <c r="Q18"/>
      <c r="R18"/>
      <c r="S18"/>
      <c r="T18"/>
      <c r="U18"/>
      <c r="V18"/>
    </row>
    <row r="19" spans="1:22" s="1" customFormat="1" ht="15" customHeight="1" x14ac:dyDescent="0.2">
      <c r="A19" s="11"/>
      <c r="B19" s="26">
        <f t="shared" si="4"/>
        <v>45297</v>
      </c>
      <c r="C19" s="47">
        <f t="shared" si="1"/>
        <v>6</v>
      </c>
      <c r="D19" s="48">
        <f t="shared" si="2"/>
        <v>-5.5495205745475307</v>
      </c>
      <c r="E19" s="46">
        <f t="shared" si="0"/>
        <v>4.918032786885246</v>
      </c>
      <c r="F19" s="49">
        <f t="shared" si="3"/>
        <v>-22.570940698150753</v>
      </c>
      <c r="G19" s="11"/>
      <c r="K19" s="11"/>
      <c r="L19"/>
      <c r="M19"/>
      <c r="N19"/>
      <c r="O19"/>
      <c r="P19"/>
      <c r="Q19"/>
      <c r="R19"/>
      <c r="S19"/>
      <c r="T19"/>
      <c r="U19"/>
      <c r="V19"/>
    </row>
    <row r="20" spans="1:22" s="1" customFormat="1" ht="15" customHeight="1" x14ac:dyDescent="0.2">
      <c r="A20" s="11"/>
      <c r="B20" s="26">
        <f t="shared" si="4"/>
        <v>45298</v>
      </c>
      <c r="C20" s="47">
        <f t="shared" si="1"/>
        <v>7</v>
      </c>
      <c r="D20" s="48">
        <f t="shared" si="2"/>
        <v>-5.9643599523025479</v>
      </c>
      <c r="E20" s="46">
        <f t="shared" si="0"/>
        <v>5.9016393442622954</v>
      </c>
      <c r="F20" s="49">
        <f t="shared" si="3"/>
        <v>-22.458429490121897</v>
      </c>
      <c r="G20" s="11"/>
      <c r="K20" s="11"/>
      <c r="L20"/>
      <c r="M20"/>
      <c r="N20"/>
      <c r="O20"/>
      <c r="P20"/>
      <c r="Q20"/>
      <c r="R20"/>
      <c r="S20"/>
      <c r="T20"/>
      <c r="U20"/>
      <c r="V20"/>
    </row>
    <row r="21" spans="1:22" s="1" customFormat="1" ht="15" customHeight="1" x14ac:dyDescent="0.2">
      <c r="A21" s="11"/>
      <c r="B21" s="26">
        <f t="shared" si="4"/>
        <v>45299</v>
      </c>
      <c r="C21" s="47">
        <f t="shared" si="1"/>
        <v>8</v>
      </c>
      <c r="D21" s="48">
        <f t="shared" si="2"/>
        <v>-6.3726161696138766</v>
      </c>
      <c r="E21" s="46">
        <f t="shared" si="0"/>
        <v>6.8852459016393439</v>
      </c>
      <c r="F21" s="49">
        <f t="shared" si="3"/>
        <v>-22.339299679839318</v>
      </c>
      <c r="G21" s="11"/>
      <c r="K21" s="11"/>
      <c r="L21"/>
      <c r="M21"/>
      <c r="N21"/>
      <c r="O21"/>
      <c r="P21"/>
      <c r="Q21"/>
      <c r="R21"/>
      <c r="S21"/>
      <c r="T21"/>
      <c r="U21"/>
      <c r="V21"/>
    </row>
    <row r="22" spans="1:22" s="1" customFormat="1" ht="15" customHeight="1" x14ac:dyDescent="0.2">
      <c r="A22" s="11"/>
      <c r="B22" s="26">
        <f t="shared" si="4"/>
        <v>45300</v>
      </c>
      <c r="C22" s="47">
        <f t="shared" si="1"/>
        <v>9</v>
      </c>
      <c r="D22" s="48">
        <f t="shared" si="2"/>
        <v>-6.7739202836949133</v>
      </c>
      <c r="E22" s="46">
        <f t="shared" si="0"/>
        <v>7.8688524590163933</v>
      </c>
      <c r="F22" s="49">
        <f t="shared" si="3"/>
        <v>-22.213586375404908</v>
      </c>
      <c r="G22" s="11"/>
      <c r="K22" s="11"/>
      <c r="L22"/>
      <c r="M22"/>
      <c r="N22"/>
      <c r="O22"/>
      <c r="P22"/>
      <c r="Q22"/>
      <c r="R22"/>
      <c r="S22"/>
      <c r="T22"/>
      <c r="U22"/>
      <c r="V22"/>
    </row>
    <row r="23" spans="1:22" s="1" customFormat="1" ht="15" customHeight="1" x14ac:dyDescent="0.2">
      <c r="A23" s="11"/>
      <c r="B23" s="26">
        <f t="shared" si="4"/>
        <v>45301</v>
      </c>
      <c r="C23" s="47">
        <f t="shared" si="1"/>
        <v>10</v>
      </c>
      <c r="D23" s="48">
        <f t="shared" si="2"/>
        <v>-7.1679113815348998</v>
      </c>
      <c r="E23" s="46">
        <f t="shared" si="0"/>
        <v>8.8524590163934427</v>
      </c>
      <c r="F23" s="49">
        <f t="shared" si="3"/>
        <v>-22.081326625106502</v>
      </c>
      <c r="G23" s="11"/>
      <c r="K23" s="11"/>
      <c r="L23"/>
      <c r="M23"/>
      <c r="N23"/>
      <c r="O23"/>
      <c r="P23"/>
      <c r="Q23"/>
      <c r="R23"/>
      <c r="S23"/>
      <c r="T23"/>
      <c r="U23"/>
      <c r="V23"/>
    </row>
    <row r="24" spans="1:22" s="1" customFormat="1" ht="15" customHeight="1" x14ac:dyDescent="0.2">
      <c r="A24" s="11"/>
      <c r="B24" s="26">
        <f t="shared" si="4"/>
        <v>45302</v>
      </c>
      <c r="C24" s="47">
        <f t="shared" si="1"/>
        <v>11</v>
      </c>
      <c r="D24" s="48">
        <f t="shared" si="2"/>
        <v>-7.5542369722771152</v>
      </c>
      <c r="E24" s="46">
        <f t="shared" si="0"/>
        <v>9.8360655737704921</v>
      </c>
      <c r="F24" s="49">
        <f t="shared" si="3"/>
        <v>-21.942559406499576</v>
      </c>
      <c r="G24" s="11"/>
      <c r="K24" s="11"/>
      <c r="L24"/>
      <c r="M24"/>
      <c r="N24"/>
      <c r="O24"/>
      <c r="P24"/>
      <c r="Q24"/>
      <c r="R24"/>
      <c r="S24"/>
      <c r="T24"/>
      <c r="U24"/>
      <c r="V24"/>
    </row>
    <row r="25" spans="1:22" s="1" customFormat="1" ht="15" customHeight="1" x14ac:dyDescent="0.2">
      <c r="A25" s="11"/>
      <c r="B25" s="26">
        <f t="shared" si="4"/>
        <v>45303</v>
      </c>
      <c r="C25" s="47">
        <f t="shared" si="1"/>
        <v>12</v>
      </c>
      <c r="D25" s="48">
        <f t="shared" si="2"/>
        <v>-7.9325533697279704</v>
      </c>
      <c r="E25" s="46">
        <f t="shared" si="0"/>
        <v>10.819672131147541</v>
      </c>
      <c r="F25" s="49">
        <f t="shared" si="3"/>
        <v>-21.797325614920386</v>
      </c>
      <c r="G25" s="11"/>
      <c r="K25" s="11"/>
      <c r="L25"/>
      <c r="M25"/>
      <c r="N25"/>
      <c r="O25"/>
      <c r="P25"/>
      <c r="Q25"/>
      <c r="R25"/>
      <c r="S25"/>
      <c r="T25"/>
      <c r="U25"/>
      <c r="V25"/>
    </row>
    <row r="26" spans="1:22" s="1" customFormat="1" ht="15" customHeight="1" x14ac:dyDescent="0.2">
      <c r="A26" s="11"/>
      <c r="B26" s="26">
        <f t="shared" si="4"/>
        <v>45304</v>
      </c>
      <c r="C26" s="47">
        <f t="shared" si="1"/>
        <v>13</v>
      </c>
      <c r="D26" s="48">
        <f t="shared" si="2"/>
        <v>-8.3025260645557832</v>
      </c>
      <c r="E26" s="46">
        <f t="shared" si="0"/>
        <v>11.803278688524591</v>
      </c>
      <c r="F26" s="49">
        <f t="shared" si="3"/>
        <v>-21.64566805143393</v>
      </c>
      <c r="G26" s="11"/>
      <c r="K26" s="11"/>
      <c r="L26"/>
      <c r="M26"/>
      <c r="N26"/>
      <c r="O26"/>
      <c r="P26"/>
      <c r="Q26"/>
      <c r="R26"/>
      <c r="S26"/>
      <c r="T26"/>
      <c r="U26"/>
      <c r="V26"/>
    </row>
    <row r="27" spans="1:22" s="1" customFormat="1" ht="15" customHeight="1" x14ac:dyDescent="0.2">
      <c r="A27" s="11"/>
      <c r="B27" s="26">
        <f t="shared" si="4"/>
        <v>45305</v>
      </c>
      <c r="C27" s="47">
        <f t="shared" si="1"/>
        <v>14</v>
      </c>
      <c r="D27" s="48">
        <f t="shared" si="2"/>
        <v>-8.6638300857502806</v>
      </c>
      <c r="E27" s="46">
        <f t="shared" si="0"/>
        <v>12.78688524590164</v>
      </c>
      <c r="F27" s="49">
        <f t="shared" si="3"/>
        <v>-21.48763141022026</v>
      </c>
      <c r="G27" s="11"/>
      <c r="H27" s="15"/>
      <c r="I27" s="11"/>
      <c r="J27" s="11"/>
      <c r="K27" s="11"/>
      <c r="L27"/>
      <c r="M27"/>
      <c r="N27"/>
      <c r="O27"/>
      <c r="P27"/>
      <c r="Q27"/>
      <c r="R27"/>
      <c r="S27"/>
      <c r="T27"/>
      <c r="U27"/>
      <c r="V27"/>
    </row>
    <row r="28" spans="1:22" s="1" customFormat="1" ht="15" customHeight="1" x14ac:dyDescent="0.2">
      <c r="A28" s="11"/>
      <c r="B28" s="26">
        <f t="shared" si="4"/>
        <v>45306</v>
      </c>
      <c r="C28" s="47">
        <f t="shared" si="1"/>
        <v>15</v>
      </c>
      <c r="D28" s="48">
        <f t="shared" si="2"/>
        <v>-9.0161503509263845</v>
      </c>
      <c r="E28" s="46">
        <f t="shared" si="0"/>
        <v>13.770491803278688</v>
      </c>
      <c r="F28" s="49">
        <f t="shared" si="3"/>
        <v>-21.323262265402931</v>
      </c>
      <c r="G28" s="11"/>
      <c r="H28" s="15"/>
      <c r="I28" s="11"/>
      <c r="J28" s="11"/>
      <c r="K28" s="11"/>
      <c r="L28"/>
      <c r="M28"/>
      <c r="N28"/>
      <c r="O28"/>
      <c r="P28"/>
      <c r="Q28"/>
      <c r="R28"/>
      <c r="S28"/>
      <c r="T28"/>
      <c r="U28"/>
      <c r="V28"/>
    </row>
    <row r="29" spans="1:22" s="1" customFormat="1" ht="15" customHeight="1" x14ac:dyDescent="0.2">
      <c r="A29" s="11"/>
      <c r="B29" s="26">
        <f t="shared" si="4"/>
        <v>45307</v>
      </c>
      <c r="C29" s="47">
        <f t="shared" si="1"/>
        <v>16</v>
      </c>
      <c r="D29" s="48">
        <f t="shared" si="2"/>
        <v>-9.3591820050690586</v>
      </c>
      <c r="E29" s="46">
        <f t="shared" si="0"/>
        <v>14.754098360655737</v>
      </c>
      <c r="F29" s="49">
        <f t="shared" si="3"/>
        <v>-21.15260905732336</v>
      </c>
      <c r="G29" s="11"/>
      <c r="H29" s="15"/>
      <c r="I29" s="11"/>
      <c r="J29" s="11"/>
      <c r="K29" s="11"/>
      <c r="L29"/>
      <c r="M29"/>
      <c r="N29"/>
      <c r="O29"/>
      <c r="P29"/>
      <c r="Q29"/>
      <c r="R29"/>
      <c r="S29"/>
      <c r="T29"/>
      <c r="U29"/>
      <c r="V29"/>
    </row>
    <row r="30" spans="1:22" s="1" customFormat="1" ht="15" customHeight="1" x14ac:dyDescent="0.2">
      <c r="A30" s="11"/>
      <c r="B30" s="26">
        <f t="shared" si="4"/>
        <v>45308</v>
      </c>
      <c r="C30" s="47">
        <f t="shared" si="1"/>
        <v>17</v>
      </c>
      <c r="D30" s="48">
        <f t="shared" si="2"/>
        <v>-9.692630747329531</v>
      </c>
      <c r="E30" s="46">
        <f t="shared" si="0"/>
        <v>15.737704918032787</v>
      </c>
      <c r="F30" s="49">
        <f t="shared" si="3"/>
        <v>-20.975722078265257</v>
      </c>
      <c r="G30" s="11"/>
      <c r="H30" s="15"/>
      <c r="I30" s="11"/>
      <c r="J30" s="11"/>
      <c r="K30" s="11"/>
      <c r="L30"/>
      <c r="M30"/>
      <c r="N30"/>
      <c r="O30"/>
      <c r="P30"/>
      <c r="Q30"/>
      <c r="R30"/>
      <c r="S30"/>
      <c r="T30"/>
      <c r="U30"/>
      <c r="V30"/>
    </row>
    <row r="31" spans="1:22" s="1" customFormat="1" ht="15" customHeight="1" x14ac:dyDescent="0.2">
      <c r="A31" s="11"/>
      <c r="B31" s="26">
        <f t="shared" si="4"/>
        <v>45309</v>
      </c>
      <c r="C31" s="47">
        <f t="shared" si="1"/>
        <v>18</v>
      </c>
      <c r="D31" s="48">
        <f t="shared" si="2"/>
        <v>-10.016213145497275</v>
      </c>
      <c r="E31" s="46">
        <f t="shared" si="0"/>
        <v>16.721311475409838</v>
      </c>
      <c r="F31" s="49">
        <f t="shared" si="3"/>
        <v>-20.792653457633254</v>
      </c>
      <c r="G31" s="11"/>
      <c r="H31" s="19"/>
      <c r="I31" s="11"/>
      <c r="J31" s="11"/>
      <c r="K31" s="11"/>
      <c r="L31"/>
      <c r="M31"/>
      <c r="N31"/>
      <c r="O31"/>
      <c r="P31"/>
      <c r="Q31"/>
      <c r="R31"/>
      <c r="S31"/>
      <c r="T31"/>
      <c r="U31"/>
      <c r="V31"/>
    </row>
    <row r="32" spans="1:22" s="1" customFormat="1" x14ac:dyDescent="0.2">
      <c r="A32" s="11"/>
      <c r="B32" s="26">
        <f t="shared" si="4"/>
        <v>45310</v>
      </c>
      <c r="C32" s="47">
        <f t="shared" si="1"/>
        <v>19</v>
      </c>
      <c r="D32" s="48">
        <f t="shared" si="2"/>
        <v>-10.329656937786643</v>
      </c>
      <c r="E32" s="46">
        <f t="shared" si="0"/>
        <v>17.704918032786885</v>
      </c>
      <c r="F32" s="49">
        <f t="shared" si="3"/>
        <v>-20.603457146590127</v>
      </c>
      <c r="G32" s="11"/>
      <c r="H32" s="15"/>
      <c r="I32" s="11"/>
      <c r="J32" s="11"/>
      <c r="K32" s="11"/>
      <c r="L32"/>
      <c r="M32"/>
      <c r="N32"/>
      <c r="O32"/>
      <c r="P32"/>
      <c r="Q32"/>
      <c r="R32"/>
      <c r="S32"/>
      <c r="T32"/>
      <c r="U32"/>
      <c r="V32"/>
    </row>
    <row r="33" spans="1:22" s="1" customFormat="1" x14ac:dyDescent="0.2">
      <c r="A33" s="11"/>
      <c r="B33" s="26">
        <f t="shared" si="4"/>
        <v>45311</v>
      </c>
      <c r="C33" s="47">
        <f t="shared" si="1"/>
        <v>20</v>
      </c>
      <c r="D33" s="48">
        <f>0.258*COS(RADIANS(E33))-7.416*SIN(RADIANS(E33))-3.648*COS(2*RADIANS(E33))-9.228*SIN(2*RADIANS(E33))</f>
        <v>-10.632701321591938</v>
      </c>
      <c r="E33" s="46">
        <f t="shared" si="0"/>
        <v>18.688524590163933</v>
      </c>
      <c r="F33" s="49">
        <f t="shared" si="3"/>
        <v>-20.408188902157139</v>
      </c>
      <c r="G33" s="11"/>
      <c r="H33" s="15"/>
      <c r="I33" s="11"/>
      <c r="J33" s="11"/>
      <c r="K33" s="11"/>
      <c r="L33"/>
      <c r="M33"/>
      <c r="N33"/>
      <c r="O33"/>
      <c r="P33"/>
      <c r="Q33"/>
      <c r="R33"/>
      <c r="S33"/>
      <c r="T33"/>
      <c r="U33"/>
      <c r="V33"/>
    </row>
    <row r="34" spans="1:22" s="1" customFormat="1" x14ac:dyDescent="0.2">
      <c r="A34" s="11"/>
      <c r="B34" s="26">
        <f t="shared" si="4"/>
        <v>45312</v>
      </c>
      <c r="C34" s="47">
        <f t="shared" si="1"/>
        <v>21</v>
      </c>
      <c r="D34" s="48">
        <f t="shared" si="2"/>
        <v>-10.925097228880045</v>
      </c>
      <c r="E34" s="46">
        <f t="shared" si="0"/>
        <v>19.672131147540984</v>
      </c>
      <c r="F34" s="49">
        <f t="shared" si="3"/>
        <v>-20.206906270782198</v>
      </c>
      <c r="G34" s="11"/>
      <c r="H34" s="15"/>
      <c r="I34" s="11"/>
      <c r="J34" s="11"/>
      <c r="K34" s="11"/>
      <c r="L34"/>
      <c r="M34"/>
      <c r="N34"/>
      <c r="O34"/>
      <c r="P34"/>
      <c r="Q34"/>
      <c r="R34"/>
      <c r="S34"/>
      <c r="T34"/>
      <c r="U34"/>
      <c r="V34"/>
    </row>
    <row r="35" spans="1:22" s="1" customFormat="1" x14ac:dyDescent="0.2">
      <c r="A35" s="11"/>
      <c r="B35" s="26">
        <f t="shared" si="4"/>
        <v>45313</v>
      </c>
      <c r="C35" s="47">
        <f t="shared" si="1"/>
        <v>22</v>
      </c>
      <c r="D35" s="48">
        <f t="shared" si="2"/>
        <v>-11.206607587905424</v>
      </c>
      <c r="E35" s="46">
        <f t="shared" si="0"/>
        <v>20.655737704918032</v>
      </c>
      <c r="F35" s="49">
        <f t="shared" si="3"/>
        <v>-19.999668571380642</v>
      </c>
      <c r="G35" s="11"/>
      <c r="H35" s="15"/>
      <c r="I35" s="11"/>
      <c r="J35" s="11"/>
      <c r="K35" s="11"/>
      <c r="L35"/>
      <c r="M35"/>
      <c r="N35"/>
      <c r="O35"/>
      <c r="P35"/>
      <c r="Q35"/>
      <c r="R35"/>
      <c r="S35"/>
      <c r="T35"/>
      <c r="U35"/>
      <c r="V35"/>
    </row>
    <row r="36" spans="1:22" s="1" customFormat="1" x14ac:dyDescent="0.2">
      <c r="A36" s="11"/>
      <c r="B36" s="26">
        <f t="shared" si="4"/>
        <v>45314</v>
      </c>
      <c r="C36" s="47">
        <f t="shared" si="1"/>
        <v>23</v>
      </c>
      <c r="D36" s="48">
        <f t="shared" si="2"/>
        <v>-11.477007570948402</v>
      </c>
      <c r="E36" s="46">
        <f t="shared" si="0"/>
        <v>21.639344262295083</v>
      </c>
      <c r="F36" s="49">
        <f t="shared" si="3"/>
        <v>-19.786536877853703</v>
      </c>
      <c r="G36" s="11"/>
      <c r="H36" s="15"/>
      <c r="I36" s="11"/>
      <c r="J36" s="11"/>
      <c r="K36" s="11"/>
      <c r="L36"/>
      <c r="M36"/>
      <c r="N36"/>
      <c r="O36"/>
      <c r="P36"/>
      <c r="Q36"/>
      <c r="R36"/>
      <c r="S36"/>
      <c r="T36"/>
      <c r="U36"/>
      <c r="V36"/>
    </row>
    <row r="37" spans="1:22" s="1" customFormat="1" x14ac:dyDescent="0.2">
      <c r="A37" s="11"/>
      <c r="B37" s="26">
        <f t="shared" si="4"/>
        <v>45315</v>
      </c>
      <c r="C37" s="47">
        <f t="shared" si="1"/>
        <v>24</v>
      </c>
      <c r="D37" s="48">
        <f t="shared" si="2"/>
        <v>-11.736084827794055</v>
      </c>
      <c r="E37" s="46">
        <f t="shared" si="0"/>
        <v>22.622950819672131</v>
      </c>
      <c r="F37" s="49">
        <f t="shared" si="3"/>
        <v>-19.567574001089717</v>
      </c>
      <c r="G37" s="11"/>
      <c r="H37" s="15"/>
      <c r="I37" s="11"/>
      <c r="J37" s="11"/>
      <c r="K37" s="11"/>
      <c r="L37"/>
      <c r="M37"/>
      <c r="N37"/>
      <c r="O37"/>
      <c r="P37"/>
      <c r="Q37"/>
      <c r="R37"/>
      <c r="S37"/>
      <c r="T37"/>
      <c r="U37"/>
      <c r="V37"/>
    </row>
    <row r="38" spans="1:22" s="1" customFormat="1" x14ac:dyDescent="0.2">
      <c r="A38" s="11"/>
      <c r="B38" s="26">
        <f t="shared" si="4"/>
        <v>45316</v>
      </c>
      <c r="C38" s="47">
        <f t="shared" si="1"/>
        <v>25</v>
      </c>
      <c r="D38" s="48">
        <f t="shared" si="2"/>
        <v>-11.983639704685803</v>
      </c>
      <c r="E38" s="46">
        <f t="shared" si="0"/>
        <v>23.606557377049182</v>
      </c>
      <c r="F38" s="49">
        <f t="shared" si="3"/>
        <v>-19.3428444704535</v>
      </c>
      <c r="G38" s="11"/>
      <c r="H38" s="15"/>
      <c r="I38" s="11"/>
      <c r="J38" s="11"/>
      <c r="K38" s="11"/>
      <c r="L38"/>
      <c r="M38"/>
      <c r="N38"/>
      <c r="O38"/>
      <c r="P38"/>
      <c r="Q38"/>
      <c r="R38"/>
      <c r="S38"/>
      <c r="T38"/>
      <c r="U38"/>
      <c r="V38"/>
    </row>
    <row r="39" spans="1:22" s="1" customFormat="1" x14ac:dyDescent="0.2">
      <c r="A39" s="11"/>
      <c r="B39" s="26">
        <f t="shared" si="4"/>
        <v>45317</v>
      </c>
      <c r="C39" s="47">
        <f t="shared" si="1"/>
        <v>26</v>
      </c>
      <c r="D39" s="48">
        <f t="shared" si="2"/>
        <v>-12.219485448504813</v>
      </c>
      <c r="E39" s="46">
        <f t="shared" si="0"/>
        <v>24.590163934426229</v>
      </c>
      <c r="F39" s="49">
        <f t="shared" si="3"/>
        <v>-19.112414514769227</v>
      </c>
      <c r="G39" s="11"/>
      <c r="J39" s="11"/>
      <c r="K39" s="11"/>
      <c r="N39"/>
      <c r="O39"/>
      <c r="P39"/>
      <c r="Q39"/>
      <c r="R39"/>
      <c r="S39"/>
      <c r="T39"/>
      <c r="U39"/>
      <c r="V39"/>
    </row>
    <row r="40" spans="1:22" s="1" customFormat="1" x14ac:dyDescent="0.2">
      <c r="A40" s="11"/>
      <c r="B40" s="26">
        <f t="shared" si="4"/>
        <v>45318</v>
      </c>
      <c r="C40" s="47">
        <f t="shared" si="1"/>
        <v>27</v>
      </c>
      <c r="D40" s="48">
        <f t="shared" si="2"/>
        <v>-12.44344839594377</v>
      </c>
      <c r="E40" s="46">
        <f t="shared" si="0"/>
        <v>25.57377049180328</v>
      </c>
      <c r="F40" s="49">
        <f t="shared" si="3"/>
        <v>-18.876352042802495</v>
      </c>
      <c r="G40" s="11"/>
      <c r="J40" s="11"/>
      <c r="K40" s="11"/>
      <c r="N40" s="3"/>
      <c r="O40"/>
      <c r="P40"/>
      <c r="Q40"/>
      <c r="R40"/>
      <c r="S40"/>
      <c r="T40"/>
      <c r="U40"/>
      <c r="V40"/>
    </row>
    <row r="41" spans="1:22" s="1" customFormat="1" x14ac:dyDescent="0.2">
      <c r="A41" s="11"/>
      <c r="B41" s="26">
        <f t="shared" si="4"/>
        <v>45319</v>
      </c>
      <c r="C41" s="47">
        <f t="shared" si="1"/>
        <v>28</v>
      </c>
      <c r="D41" s="48">
        <f t="shared" si="2"/>
        <v>-12.655368147461154</v>
      </c>
      <c r="E41" s="46">
        <f t="shared" si="0"/>
        <v>26.557377049180328</v>
      </c>
      <c r="F41" s="49">
        <f t="shared" si="3"/>
        <v>-18.634726623247307</v>
      </c>
      <c r="G41" s="11"/>
      <c r="J41" s="11"/>
      <c r="K41" s="11"/>
      <c r="N41" s="3"/>
      <c r="O41"/>
      <c r="P41"/>
      <c r="Q41"/>
      <c r="R41"/>
      <c r="S41"/>
      <c r="T41"/>
      <c r="U41"/>
      <c r="V41"/>
    </row>
    <row r="42" spans="1:22" s="1" customFormat="1" x14ac:dyDescent="0.2">
      <c r="A42" s="11"/>
      <c r="B42" s="26">
        <f t="shared" si="4"/>
        <v>45320</v>
      </c>
      <c r="C42" s="47">
        <f t="shared" si="1"/>
        <v>29</v>
      </c>
      <c r="D42" s="48">
        <f t="shared" si="2"/>
        <v>-12.855097725819991</v>
      </c>
      <c r="E42" s="46">
        <f t="shared" si="0"/>
        <v>27.540983606557376</v>
      </c>
      <c r="F42" s="49">
        <f t="shared" si="3"/>
        <v>-18.387609464223861</v>
      </c>
      <c r="G42" s="11"/>
      <c r="J42" s="11"/>
      <c r="K42" s="11"/>
      <c r="N42" s="3"/>
      <c r="O42"/>
      <c r="P42"/>
      <c r="Q42"/>
      <c r="R42"/>
      <c r="S42"/>
      <c r="T42"/>
      <c r="U42"/>
      <c r="V42"/>
    </row>
    <row r="43" spans="1:22" s="1" customFormat="1" x14ac:dyDescent="0.2">
      <c r="A43" s="11"/>
      <c r="B43" s="26">
        <f t="shared" si="4"/>
        <v>45321</v>
      </c>
      <c r="C43" s="47">
        <f t="shared" si="1"/>
        <v>30</v>
      </c>
      <c r="D43" s="48">
        <f t="shared" si="2"/>
        <v>-13.04250371903326</v>
      </c>
      <c r="E43" s="46">
        <f t="shared" si="0"/>
        <v>28.524590163934427</v>
      </c>
      <c r="F43" s="49">
        <f t="shared" si="3"/>
        <v>-18.135073392293165</v>
      </c>
      <c r="G43" s="11"/>
      <c r="J43" s="11"/>
      <c r="K43" s="11"/>
      <c r="N43" s="3"/>
      <c r="O43"/>
      <c r="P43"/>
      <c r="Q43"/>
      <c r="R43"/>
      <c r="S43"/>
      <c r="T43"/>
      <c r="U43"/>
      <c r="V43"/>
    </row>
    <row r="44" spans="1:22" s="1" customFormat="1" x14ac:dyDescent="0.2">
      <c r="A44" s="11"/>
      <c r="B44" s="26">
        <f t="shared" si="4"/>
        <v>45322</v>
      </c>
      <c r="C44" s="47">
        <f t="shared" si="1"/>
        <v>31</v>
      </c>
      <c r="D44" s="48">
        <f t="shared" si="2"/>
        <v>-13.217466407556335</v>
      </c>
      <c r="E44" s="46">
        <f t="shared" si="0"/>
        <v>29.508196721311474</v>
      </c>
      <c r="F44" s="49">
        <f t="shared" si="3"/>
        <v>-17.877192830994751</v>
      </c>
      <c r="G44" s="11"/>
      <c r="J44" s="11"/>
      <c r="K44" s="11"/>
      <c r="N44" s="3"/>
      <c r="O44"/>
      <c r="P44"/>
      <c r="Q44"/>
      <c r="R44"/>
      <c r="S44"/>
      <c r="T44"/>
      <c r="U44"/>
      <c r="V44"/>
    </row>
    <row r="45" spans="1:22" s="1" customFormat="1" x14ac:dyDescent="0.2">
      <c r="A45" s="11"/>
      <c r="B45" s="26">
        <f t="shared" si="4"/>
        <v>45323</v>
      </c>
      <c r="C45" s="47">
        <f t="shared" si="1"/>
        <v>32</v>
      </c>
      <c r="D45" s="48">
        <f t="shared" si="2"/>
        <v>-13.379879875585466</v>
      </c>
      <c r="E45" s="46">
        <f t="shared" si="0"/>
        <v>30.491803278688526</v>
      </c>
      <c r="F45" s="49">
        <f t="shared" si="3"/>
        <v>-17.61404377891369</v>
      </c>
      <c r="G45" s="11"/>
      <c r="J45" s="11"/>
      <c r="K45" s="11"/>
      <c r="N45" s="3"/>
      <c r="O45"/>
      <c r="P45"/>
      <c r="Q45"/>
      <c r="R45"/>
      <c r="S45"/>
      <c r="T45"/>
      <c r="U45"/>
      <c r="V45"/>
    </row>
    <row r="46" spans="1:22" s="1" customFormat="1" x14ac:dyDescent="0.2">
      <c r="A46" s="11"/>
      <c r="B46" s="26">
        <f t="shared" si="4"/>
        <v>45324</v>
      </c>
      <c r="C46" s="47">
        <f t="shared" si="1"/>
        <v>33</v>
      </c>
      <c r="D46" s="48">
        <f t="shared" si="2"/>
        <v>-13.52965210633981</v>
      </c>
      <c r="E46" s="46">
        <f t="shared" si="0"/>
        <v>31.475409836065573</v>
      </c>
      <c r="F46" s="49">
        <f t="shared" si="3"/>
        <v>-17.345703787283473</v>
      </c>
      <c r="G46" s="11"/>
      <c r="J46" s="11"/>
      <c r="K46" s="11"/>
      <c r="N46" s="3"/>
      <c r="O46"/>
      <c r="P46"/>
      <c r="Q46"/>
      <c r="R46"/>
      <c r="S46"/>
      <c r="T46"/>
      <c r="U46"/>
      <c r="V46"/>
    </row>
    <row r="47" spans="1:22" s="1" customFormat="1" x14ac:dyDescent="0.2">
      <c r="A47" s="11"/>
      <c r="B47" s="26">
        <f t="shared" si="4"/>
        <v>45325</v>
      </c>
      <c r="C47" s="47">
        <f t="shared" si="1"/>
        <v>34</v>
      </c>
      <c r="D47" s="48">
        <f t="shared" si="2"/>
        <v>-13.666705061223489</v>
      </c>
      <c r="E47" s="46">
        <f t="shared" si="0"/>
        <v>32.459016393442624</v>
      </c>
      <c r="F47" s="49">
        <f t="shared" si="3"/>
        <v>-17.072251937131295</v>
      </c>
      <c r="G47" s="11"/>
      <c r="J47" s="11"/>
      <c r="K47" s="11"/>
      <c r="N47" s="3"/>
      <c r="O47"/>
      <c r="P47"/>
      <c r="Q47"/>
      <c r="R47"/>
      <c r="S47"/>
      <c r="T47"/>
      <c r="U47"/>
      <c r="V47"/>
    </row>
    <row r="48" spans="1:22" s="1" customFormat="1" x14ac:dyDescent="0.2">
      <c r="A48" s="11"/>
      <c r="B48" s="26">
        <f t="shared" si="4"/>
        <v>45326</v>
      </c>
      <c r="C48" s="47">
        <f t="shared" si="1"/>
        <v>35</v>
      </c>
      <c r="D48" s="48">
        <f t="shared" si="2"/>
        <v>-13.790974742782961</v>
      </c>
      <c r="E48" s="46">
        <f t="shared" si="0"/>
        <v>33.442622950819676</v>
      </c>
      <c r="F48" s="49">
        <f t="shared" si="3"/>
        <v>-16.793768815972523</v>
      </c>
      <c r="G48" s="11"/>
      <c r="J48" s="11"/>
      <c r="K48" s="11"/>
      <c r="N48" s="3"/>
      <c r="O48"/>
      <c r="P48"/>
      <c r="Q48"/>
      <c r="R48"/>
      <c r="S48"/>
      <c r="T48"/>
      <c r="U48"/>
      <c r="V48"/>
    </row>
    <row r="49" spans="1:22" s="1" customFormat="1" x14ac:dyDescent="0.2">
      <c r="A49" s="11"/>
      <c r="B49" s="26">
        <f t="shared" si="4"/>
        <v>45327</v>
      </c>
      <c r="C49" s="47">
        <f t="shared" si="1"/>
        <v>36</v>
      </c>
      <c r="D49" s="48">
        <f t="shared" si="2"/>
        <v>-13.90241124139404</v>
      </c>
      <c r="E49" s="46">
        <f t="shared" si="0"/>
        <v>34.42622950819672</v>
      </c>
      <c r="F49" s="49">
        <f t="shared" si="3"/>
        <v>-16.510336494061193</v>
      </c>
      <c r="G49" s="11"/>
      <c r="J49" s="11"/>
      <c r="K49" s="11"/>
      <c r="N49" s="3"/>
      <c r="O49"/>
      <c r="P49"/>
      <c r="Q49"/>
      <c r="R49"/>
      <c r="S49"/>
      <c r="T49"/>
      <c r="U49"/>
      <c r="V49"/>
    </row>
    <row r="50" spans="1:22" s="1" customFormat="1" x14ac:dyDescent="0.2">
      <c r="A50" s="11"/>
      <c r="B50" s="26">
        <f t="shared" si="4"/>
        <v>45328</v>
      </c>
      <c r="C50" s="47">
        <f t="shared" si="1"/>
        <v>37</v>
      </c>
      <c r="D50" s="48">
        <f t="shared" si="2"/>
        <v>-14.000978765632059</v>
      </c>
      <c r="E50" s="46">
        <f t="shared" si="0"/>
        <v>35.409836065573771</v>
      </c>
      <c r="F50" s="49">
        <f t="shared" si="3"/>
        <v>-16.222038500203503</v>
      </c>
      <c r="G50" s="11"/>
      <c r="J50" s="11"/>
      <c r="K50" s="11"/>
      <c r="N50" s="3"/>
      <c r="O50"/>
      <c r="P50"/>
      <c r="Q50"/>
      <c r="R50"/>
      <c r="S50"/>
      <c r="T50"/>
      <c r="U50"/>
      <c r="V50"/>
    </row>
    <row r="51" spans="1:22" s="1" customFormat="1" x14ac:dyDescent="0.2">
      <c r="A51" s="11"/>
      <c r="B51" s="26">
        <f t="shared" si="4"/>
        <v>45329</v>
      </c>
      <c r="C51" s="47">
        <f t="shared" si="1"/>
        <v>38</v>
      </c>
      <c r="D51" s="48">
        <f t="shared" si="2"/>
        <v>-14.086655656297678</v>
      </c>
      <c r="E51" s="46">
        <f t="shared" si="0"/>
        <v>36.393442622950822</v>
      </c>
      <c r="F51" s="49">
        <f t="shared" si="3"/>
        <v>-15.928959797141523</v>
      </c>
      <c r="G51" s="11"/>
      <c r="J51" s="11"/>
      <c r="K51" s="11"/>
      <c r="N51" s="3"/>
      <c r="O51"/>
      <c r="P51"/>
      <c r="Q51"/>
      <c r="R51"/>
      <c r="S51"/>
      <c r="T51"/>
      <c r="U51"/>
      <c r="V51"/>
    </row>
    <row r="52" spans="1:22" s="1" customFormat="1" x14ac:dyDescent="0.2">
      <c r="A52" s="11"/>
      <c r="B52" s="26">
        <f t="shared" si="4"/>
        <v>45330</v>
      </c>
      <c r="C52" s="47">
        <f t="shared" si="1"/>
        <v>39</v>
      </c>
      <c r="D52" s="48">
        <f t="shared" si="2"/>
        <v>-14.159434384090208</v>
      </c>
      <c r="E52" s="46">
        <f t="shared" si="0"/>
        <v>37.377049180327866</v>
      </c>
      <c r="F52" s="49">
        <f t="shared" si="3"/>
        <v>-15.631186756514257</v>
      </c>
      <c r="G52" s="11"/>
      <c r="J52" s="11"/>
      <c r="K52" s="11"/>
      <c r="L52" s="2"/>
      <c r="M52"/>
      <c r="N52" s="3"/>
      <c r="O52"/>
      <c r="P52"/>
      <c r="Q52"/>
      <c r="R52"/>
      <c r="S52"/>
      <c r="T52"/>
      <c r="U52"/>
      <c r="V52"/>
    </row>
    <row r="53" spans="1:22" s="1" customFormat="1" x14ac:dyDescent="0.2">
      <c r="A53" s="11"/>
      <c r="B53" s="26">
        <f t="shared" si="4"/>
        <v>45331</v>
      </c>
      <c r="C53" s="47">
        <f t="shared" si="1"/>
        <v>40</v>
      </c>
      <c r="D53" s="48">
        <f t="shared" si="2"/>
        <v>-14.219321530939297</v>
      </c>
      <c r="E53" s="46">
        <f t="shared" si="0"/>
        <v>38.360655737704917</v>
      </c>
      <c r="F53" s="49">
        <f t="shared" si="3"/>
        <v>-15.32880713340354</v>
      </c>
      <c r="G53" s="11"/>
      <c r="H53" s="17"/>
      <c r="I53" s="16"/>
      <c r="J53" s="11"/>
      <c r="K53" s="11"/>
      <c r="L53" s="2"/>
      <c r="M53"/>
      <c r="N53" s="3"/>
      <c r="O53"/>
      <c r="P53"/>
      <c r="Q53"/>
      <c r="R53"/>
      <c r="S53"/>
      <c r="T53"/>
      <c r="U53"/>
      <c r="V53"/>
    </row>
    <row r="54" spans="1:22" s="1" customFormat="1" x14ac:dyDescent="0.2">
      <c r="A54" s="11"/>
      <c r="B54" s="26">
        <f t="shared" si="4"/>
        <v>45332</v>
      </c>
      <c r="C54" s="47">
        <f t="shared" si="1"/>
        <v>41</v>
      </c>
      <c r="D54" s="48">
        <f t="shared" si="2"/>
        <v>-14.300517739536817</v>
      </c>
      <c r="E54" s="46">
        <f t="shared" ref="E54:E117" si="5">360*C54/$D$5</f>
        <v>40.327868852459019</v>
      </c>
      <c r="F54" s="49">
        <f t="shared" si="3"/>
        <v>-15.021910040472205</v>
      </c>
      <c r="G54" s="11"/>
      <c r="H54" s="15"/>
      <c r="I54" s="11"/>
      <c r="J54" s="11"/>
      <c r="K54" s="11"/>
      <c r="L54"/>
      <c r="M54"/>
      <c r="N54" s="3"/>
      <c r="O54"/>
      <c r="P54"/>
      <c r="Q54"/>
      <c r="R54"/>
      <c r="S54"/>
      <c r="T54"/>
      <c r="U54"/>
      <c r="V54"/>
    </row>
    <row r="55" spans="1:22" s="1" customFormat="1" x14ac:dyDescent="0.2">
      <c r="A55" s="11"/>
      <c r="B55" s="26">
        <f t="shared" si="4"/>
        <v>45333</v>
      </c>
      <c r="C55" s="47">
        <f t="shared" si="1"/>
        <v>42</v>
      </c>
      <c r="D55" s="48">
        <f t="shared" si="2"/>
        <v>-14.321910125235823</v>
      </c>
      <c r="E55" s="46">
        <f t="shared" si="5"/>
        <v>41.311475409836063</v>
      </c>
      <c r="F55" s="49">
        <f t="shared" si="3"/>
        <v>-14.71058592170219</v>
      </c>
      <c r="G55" s="11"/>
      <c r="H55" s="15"/>
      <c r="I55" s="11"/>
      <c r="J55" s="11"/>
      <c r="K55" s="11"/>
      <c r="L55"/>
      <c r="M55"/>
      <c r="N55" s="3"/>
      <c r="O55"/>
      <c r="P55"/>
      <c r="Q55"/>
      <c r="R55"/>
      <c r="S55"/>
      <c r="T55"/>
      <c r="U55"/>
      <c r="V55"/>
    </row>
    <row r="56" spans="1:22" s="1" customFormat="1" x14ac:dyDescent="0.2">
      <c r="A56" s="11"/>
      <c r="B56" s="26">
        <f t="shared" si="4"/>
        <v>45334</v>
      </c>
      <c r="C56" s="47">
        <f t="shared" si="1"/>
        <v>43</v>
      </c>
      <c r="D56" s="48">
        <f t="shared" si="2"/>
        <v>-14.330577426914285</v>
      </c>
      <c r="E56" s="46">
        <f t="shared" si="5"/>
        <v>42.295081967213115</v>
      </c>
      <c r="F56" s="49">
        <f t="shared" si="3"/>
        <v>-14.394926525740249</v>
      </c>
      <c r="G56" s="11"/>
      <c r="H56" s="15"/>
      <c r="I56" s="11"/>
      <c r="J56" s="11"/>
      <c r="K56" s="11"/>
      <c r="L56"/>
      <c r="M56"/>
      <c r="N56"/>
      <c r="O56"/>
      <c r="P56"/>
      <c r="Q56"/>
      <c r="R56"/>
      <c r="S56"/>
      <c r="T56"/>
      <c r="U56"/>
      <c r="V56"/>
    </row>
    <row r="57" spans="1:22" s="1" customFormat="1" x14ac:dyDescent="0.2">
      <c r="A57" s="11"/>
      <c r="B57" s="26">
        <f t="shared" si="4"/>
        <v>45335</v>
      </c>
      <c r="C57" s="47">
        <f t="shared" si="1"/>
        <v>44</v>
      </c>
      <c r="D57" s="48">
        <f t="shared" si="2"/>
        <v>-14.326595933851852</v>
      </c>
      <c r="E57" s="46">
        <f t="shared" si="5"/>
        <v>43.278688524590166</v>
      </c>
      <c r="F57" s="49">
        <f t="shared" si="3"/>
        <v>-14.075024878859235</v>
      </c>
      <c r="G57" s="11"/>
      <c r="H57" s="15"/>
      <c r="I57" s="11"/>
      <c r="J57" s="11"/>
      <c r="K57" s="11"/>
      <c r="L57"/>
      <c r="M57"/>
      <c r="N57"/>
      <c r="O57"/>
      <c r="P57"/>
      <c r="Q57"/>
      <c r="R57"/>
      <c r="S57"/>
      <c r="T57"/>
      <c r="U57"/>
      <c r="V57"/>
    </row>
    <row r="58" spans="1:22" s="1" customFormat="1" x14ac:dyDescent="0.2">
      <c r="A58" s="11"/>
      <c r="B58" s="26">
        <f t="shared" si="4"/>
        <v>45336</v>
      </c>
      <c r="C58" s="47">
        <f t="shared" si="1"/>
        <v>45</v>
      </c>
      <c r="D58" s="48">
        <f t="shared" si="2"/>
        <v>-14.310055594397568</v>
      </c>
      <c r="E58" s="46">
        <f t="shared" si="5"/>
        <v>44.26229508196721</v>
      </c>
      <c r="F58" s="49">
        <f t="shared" si="3"/>
        <v>-13.750975257542814</v>
      </c>
      <c r="G58" s="11"/>
      <c r="H58" s="15"/>
      <c r="I58" s="11"/>
      <c r="J58" s="11"/>
      <c r="K58" s="11"/>
      <c r="L58"/>
      <c r="M58"/>
      <c r="N58"/>
      <c r="O58"/>
      <c r="P58"/>
      <c r="Q58"/>
      <c r="R58"/>
      <c r="S58"/>
      <c r="T58"/>
      <c r="U58"/>
      <c r="V58"/>
    </row>
    <row r="59" spans="1:22" s="1" customFormat="1" x14ac:dyDescent="0.2">
      <c r="A59" s="11"/>
      <c r="B59" s="26">
        <f t="shared" si="4"/>
        <v>45337</v>
      </c>
      <c r="C59" s="47">
        <f t="shared" si="1"/>
        <v>46</v>
      </c>
      <c r="D59" s="48">
        <f t="shared" si="2"/>
        <v>-14.2810598848198</v>
      </c>
      <c r="E59" s="46">
        <f t="shared" si="5"/>
        <v>45.245901639344261</v>
      </c>
      <c r="F59" s="49">
        <f t="shared" si="3"/>
        <v>-13.422873160701759</v>
      </c>
      <c r="G59" s="11"/>
      <c r="H59" s="15"/>
      <c r="I59" s="11"/>
      <c r="J59" s="11"/>
      <c r="K59" s="11"/>
      <c r="L59"/>
      <c r="M59"/>
      <c r="N59"/>
      <c r="O59"/>
      <c r="P59"/>
      <c r="Q59"/>
      <c r="R59"/>
      <c r="S59"/>
      <c r="T59"/>
      <c r="U59"/>
      <c r="V59"/>
    </row>
    <row r="60" spans="1:22" s="1" customFormat="1" x14ac:dyDescent="0.2">
      <c r="A60" s="11"/>
      <c r="B60" s="26">
        <f t="shared" si="4"/>
        <v>45338</v>
      </c>
      <c r="C60" s="47">
        <f t="shared" si="1"/>
        <v>47</v>
      </c>
      <c r="D60" s="48">
        <f t="shared" si="2"/>
        <v>-14.239725662586302</v>
      </c>
      <c r="E60" s="46">
        <f t="shared" si="5"/>
        <v>46.229508196721312</v>
      </c>
      <c r="F60" s="49">
        <f t="shared" si="3"/>
        <v>-13.090815281529979</v>
      </c>
      <c r="G60" s="11"/>
      <c r="H60" s="15"/>
      <c r="I60" s="11"/>
      <c r="J60" s="11"/>
      <c r="K60" s="11"/>
      <c r="L60"/>
      <c r="M60"/>
      <c r="N60"/>
      <c r="O60"/>
      <c r="P60"/>
      <c r="Q60"/>
      <c r="R60"/>
      <c r="S60"/>
      <c r="T60"/>
      <c r="U60"/>
      <c r="V60"/>
    </row>
    <row r="61" spans="1:22" x14ac:dyDescent="0.2">
      <c r="B61" s="26">
        <f t="shared" si="4"/>
        <v>45339</v>
      </c>
      <c r="C61" s="47">
        <f t="shared" si="1"/>
        <v>48</v>
      </c>
      <c r="D61" s="48">
        <f t="shared" si="2"/>
        <v>-14.186183004254685</v>
      </c>
      <c r="E61" s="46">
        <f t="shared" si="5"/>
        <v>47.213114754098363</v>
      </c>
      <c r="F61" s="49">
        <f t="shared" si="3"/>
        <v>-12.754899479008595</v>
      </c>
    </row>
    <row r="62" spans="1:22" x14ac:dyDescent="0.2">
      <c r="B62" s="26">
        <f t="shared" si="4"/>
        <v>45340</v>
      </c>
      <c r="C62" s="47">
        <f t="shared" si="1"/>
        <v>49</v>
      </c>
      <c r="D62" s="48">
        <f t="shared" si="2"/>
        <v>-14.120575028171489</v>
      </c>
      <c r="E62" s="46">
        <f t="shared" si="5"/>
        <v>48.196721311475407</v>
      </c>
      <c r="F62" s="49">
        <f t="shared" si="3"/>
        <v>-12.415224749066445</v>
      </c>
    </row>
    <row r="63" spans="1:22" x14ac:dyDescent="0.2">
      <c r="B63" s="26">
        <f t="shared" si="4"/>
        <v>45341</v>
      </c>
      <c r="C63" s="47">
        <f t="shared" si="1"/>
        <v>50</v>
      </c>
      <c r="D63" s="48">
        <f t="shared" si="2"/>
        <v>-14.043057702195963</v>
      </c>
      <c r="E63" s="46">
        <f t="shared" si="5"/>
        <v>49.180327868852459</v>
      </c>
      <c r="F63" s="49">
        <f t="shared" si="3"/>
        <v>-12.071891195405531</v>
      </c>
    </row>
    <row r="64" spans="1:22" x14ac:dyDescent="0.2">
      <c r="B64" s="26">
        <f t="shared" si="4"/>
        <v>45342</v>
      </c>
      <c r="C64" s="47">
        <f t="shared" si="1"/>
        <v>51</v>
      </c>
      <c r="D64" s="48">
        <f t="shared" si="2"/>
        <v>-13.953799636682142</v>
      </c>
      <c r="E64" s="46">
        <f t="shared" si="5"/>
        <v>50.16393442622951</v>
      </c>
      <c r="F64" s="49">
        <f t="shared" si="3"/>
        <v>-11.725000000000001</v>
      </c>
      <c r="L64" s="7"/>
      <c r="N64" s="5"/>
      <c r="O64" s="8"/>
      <c r="P64" s="6"/>
    </row>
    <row r="65" spans="2:16" x14ac:dyDescent="0.2">
      <c r="B65" s="26">
        <f t="shared" si="4"/>
        <v>45343</v>
      </c>
      <c r="C65" s="47">
        <f t="shared" si="1"/>
        <v>52</v>
      </c>
      <c r="D65" s="48">
        <f t="shared" si="2"/>
        <v>-13.852981862970037</v>
      </c>
      <c r="E65" s="46">
        <f t="shared" si="5"/>
        <v>51.147540983606561</v>
      </c>
      <c r="F65" s="49">
        <f t="shared" si="3"/>
        <v>-11.374653393277351</v>
      </c>
      <c r="L65" s="9"/>
      <c r="N65" s="10"/>
      <c r="O65" s="3"/>
      <c r="P65" s="4"/>
    </row>
    <row r="66" spans="2:16" x14ac:dyDescent="0.2">
      <c r="B66" s="26">
        <f t="shared" si="4"/>
        <v>45344</v>
      </c>
      <c r="C66" s="47">
        <f t="shared" si="1"/>
        <v>53</v>
      </c>
      <c r="D66" s="48">
        <f t="shared" si="2"/>
        <v>-13.740797597653781</v>
      </c>
      <c r="E66" s="46">
        <f t="shared" si="5"/>
        <v>52.131147540983605</v>
      </c>
      <c r="F66" s="49">
        <f t="shared" si="3"/>
        <v>-11.020954623990658</v>
      </c>
      <c r="L66" s="9"/>
      <c r="N66" s="10"/>
      <c r="O66" s="3"/>
      <c r="P66" s="4"/>
    </row>
    <row r="67" spans="2:16" x14ac:dyDescent="0.2">
      <c r="B67" s="26">
        <f t="shared" si="4"/>
        <v>45345</v>
      </c>
      <c r="C67" s="47">
        <f t="shared" si="1"/>
        <v>54</v>
      </c>
      <c r="D67" s="48">
        <f t="shared" si="2"/>
        <v>-13.61745199291115</v>
      </c>
      <c r="E67" s="46">
        <f t="shared" si="5"/>
        <v>53.114754098360656</v>
      </c>
      <c r="F67" s="49">
        <f t="shared" si="3"/>
        <v>-10.664007928790681</v>
      </c>
      <c r="L67" s="9"/>
      <c r="N67" s="10"/>
      <c r="O67" s="3"/>
      <c r="P67" s="4"/>
    </row>
    <row r="68" spans="2:16" x14ac:dyDescent="0.2">
      <c r="B68" s="26">
        <f t="shared" si="4"/>
        <v>45346</v>
      </c>
      <c r="C68" s="47">
        <f t="shared" si="1"/>
        <v>55</v>
      </c>
      <c r="D68" s="48">
        <f t="shared" si="2"/>
        <v>-13.48316187319525</v>
      </c>
      <c r="E68" s="46">
        <f t="shared" si="5"/>
        <v>54.098360655737707</v>
      </c>
      <c r="F68" s="49">
        <f t="shared" si="3"/>
        <v>-10.303918501506869</v>
      </c>
      <c r="L68" s="9"/>
      <c r="N68" s="10"/>
      <c r="O68" s="3"/>
      <c r="P68" s="4"/>
    </row>
    <row r="69" spans="2:16" x14ac:dyDescent="0.2">
      <c r="B69" s="26">
        <f t="shared" si="4"/>
        <v>45347</v>
      </c>
      <c r="C69" s="47">
        <f t="shared" si="1"/>
        <v>56</v>
      </c>
      <c r="D69" s="48">
        <f t="shared" si="2"/>
        <v>-13.33815545860503</v>
      </c>
      <c r="E69" s="46">
        <f t="shared" si="5"/>
        <v>55.081967213114751</v>
      </c>
      <c r="F69" s="49">
        <f t="shared" si="3"/>
        <v>-9.9407924621462342</v>
      </c>
    </row>
    <row r="70" spans="2:16" x14ac:dyDescent="0.2">
      <c r="B70" s="26">
        <f t="shared" si="4"/>
        <v>45348</v>
      </c>
      <c r="C70" s="47">
        <f t="shared" si="1"/>
        <v>57</v>
      </c>
      <c r="D70" s="48">
        <f t="shared" si="2"/>
        <v>-13.182672075266931</v>
      </c>
      <c r="E70" s="46">
        <f t="shared" si="5"/>
        <v>56.065573770491802</v>
      </c>
      <c r="F70" s="49">
        <f t="shared" si="3"/>
        <v>-9.5747368256192988</v>
      </c>
    </row>
    <row r="71" spans="2:16" x14ac:dyDescent="0.2">
      <c r="B71" s="26">
        <f t="shared" si="4"/>
        <v>45349</v>
      </c>
      <c r="C71" s="47">
        <f t="shared" si="1"/>
        <v>58</v>
      </c>
      <c r="D71" s="48">
        <f t="shared" si="2"/>
        <v>-13.016961853075109</v>
      </c>
      <c r="E71" s="46">
        <f t="shared" si="5"/>
        <v>57.049180327868854</v>
      </c>
      <c r="F71" s="49">
        <f t="shared" si="3"/>
        <v>-9.2058594702023306</v>
      </c>
    </row>
    <row r="72" spans="2:16" x14ac:dyDescent="0.2">
      <c r="B72" s="26">
        <f t="shared" si="4"/>
        <v>45350</v>
      </c>
      <c r="C72" s="47">
        <f t="shared" si="1"/>
        <v>59</v>
      </c>
      <c r="D72" s="48">
        <f t="shared" si="2"/>
        <v>-12.841285411152464</v>
      </c>
      <c r="E72" s="46">
        <f t="shared" si="5"/>
        <v>58.032786885245905</v>
      </c>
      <c r="F72" s="49">
        <f t="shared" si="3"/>
        <v>-8.8342691057450899</v>
      </c>
    </row>
    <row r="73" spans="2:16" x14ac:dyDescent="0.2">
      <c r="B73" s="26">
        <f t="shared" si="4"/>
        <v>45351</v>
      </c>
      <c r="C73" s="47">
        <f t="shared" si="1"/>
        <v>60</v>
      </c>
      <c r="D73" s="48">
        <f t="shared" si="2"/>
        <v>-12.655913531409032</v>
      </c>
      <c r="E73" s="46">
        <f t="shared" si="5"/>
        <v>59.016393442622949</v>
      </c>
      <c r="F73" s="49">
        <f t="shared" si="3"/>
        <v>-8.4600752416335716</v>
      </c>
    </row>
    <row r="74" spans="2:16" x14ac:dyDescent="0.2">
      <c r="B74" s="26">
        <f t="shared" si="4"/>
        <v>45352</v>
      </c>
      <c r="C74" s="47">
        <f t="shared" si="1"/>
        <v>61</v>
      </c>
      <c r="D74" s="48">
        <f t="shared" si="2"/>
        <v>-12.461126820588198</v>
      </c>
      <c r="E74" s="46">
        <f t="shared" si="5"/>
        <v>60</v>
      </c>
      <c r="F74" s="49">
        <f t="shared" si="3"/>
        <v>-8.0833881545170474</v>
      </c>
    </row>
    <row r="75" spans="2:16" x14ac:dyDescent="0.2">
      <c r="B75" s="26">
        <f t="shared" si="4"/>
        <v>45353</v>
      </c>
      <c r="C75" s="47">
        <f t="shared" si="1"/>
        <v>62</v>
      </c>
      <c r="D75" s="48">
        <f t="shared" si="2"/>
        <v>-12.257215361204631</v>
      </c>
      <c r="E75" s="46">
        <f t="shared" si="5"/>
        <v>60.983606557377051</v>
      </c>
      <c r="F75" s="49">
        <f t="shared" si="3"/>
        <v>-7.7043188558090767</v>
      </c>
    </row>
    <row r="76" spans="2:16" x14ac:dyDescent="0.2">
      <c r="B76" s="26">
        <f t="shared" si="4"/>
        <v>45354</v>
      </c>
      <c r="C76" s="47">
        <f t="shared" si="1"/>
        <v>63</v>
      </c>
      <c r="D76" s="48">
        <f t="shared" si="2"/>
        <v>-12.044478351790776</v>
      </c>
      <c r="E76" s="46">
        <f t="shared" si="5"/>
        <v>61.967213114754095</v>
      </c>
      <c r="F76" s="49">
        <f t="shared" si="3"/>
        <v>-7.3229790589718853</v>
      </c>
    </row>
    <row r="77" spans="2:16" x14ac:dyDescent="0.2">
      <c r="B77" s="26">
        <f t="shared" si="4"/>
        <v>45355</v>
      </c>
      <c r="C77" s="47">
        <f t="shared" si="1"/>
        <v>64</v>
      </c>
      <c r="D77" s="48">
        <f t="shared" si="2"/>
        <v>-11.8232237368812</v>
      </c>
      <c r="E77" s="46">
        <f t="shared" si="5"/>
        <v>62.950819672131146</v>
      </c>
      <c r="F77" s="49">
        <f t="shared" si="3"/>
        <v>-6.9394811465939394</v>
      </c>
    </row>
    <row r="78" spans="2:16" x14ac:dyDescent="0.2">
      <c r="B78" s="26">
        <f t="shared" si="4"/>
        <v>45356</v>
      </c>
      <c r="C78" s="47">
        <f t="shared" si="1"/>
        <v>65</v>
      </c>
      <c r="D78" s="48">
        <f t="shared" si="2"/>
        <v>-11.593767827176066</v>
      </c>
      <c r="E78" s="46">
        <f t="shared" si="5"/>
        <v>63.934426229508198</v>
      </c>
      <c r="F78" s="49">
        <f t="shared" si="3"/>
        <v>-6.5539381372702419</v>
      </c>
    </row>
    <row r="79" spans="2:16" x14ac:dyDescent="0.2">
      <c r="B79" s="26">
        <f t="shared" si="4"/>
        <v>45357</v>
      </c>
      <c r="C79" s="47">
        <f t="shared" ref="C79:C142" si="6">B79-DATE(YEAR(B79),1,0)</f>
        <v>66</v>
      </c>
      <c r="D79" s="48">
        <f t="shared" ref="D79:D142" si="7">0.258*COS(RADIANS(E79))-7.416*SIN(RADIANS(E79))-3.648*COS(2*RADIANS(E79))-9.228*SIN(2*RADIANS(E79))</f>
        <v>-11.356434910336436</v>
      </c>
      <c r="E79" s="46">
        <f t="shared" si="5"/>
        <v>64.918032786885249</v>
      </c>
      <c r="F79" s="49">
        <f t="shared" ref="F79:F142" si="8">-23.45*COS((PI()/180)*(360/$D$5)*(C79+10))</f>
        <v>-6.1664636522952687</v>
      </c>
    </row>
    <row r="80" spans="2:16" x14ac:dyDescent="0.2">
      <c r="B80" s="26">
        <f t="shared" ref="B80:B143" si="9">B79+1</f>
        <v>45358</v>
      </c>
      <c r="C80" s="47">
        <f t="shared" si="6"/>
        <v>67</v>
      </c>
      <c r="D80" s="48">
        <f t="shared" si="7"/>
        <v>-11.111556852874941</v>
      </c>
      <c r="E80" s="46">
        <f t="shared" si="5"/>
        <v>65.901639344262293</v>
      </c>
      <c r="F80" s="49">
        <f t="shared" si="8"/>
        <v>-5.7771718821782319</v>
      </c>
    </row>
    <row r="81" spans="2:6" x14ac:dyDescent="0.2">
      <c r="B81" s="26">
        <f t="shared" si="9"/>
        <v>45359</v>
      </c>
      <c r="C81" s="47">
        <f t="shared" si="6"/>
        <v>68</v>
      </c>
      <c r="D81" s="48">
        <f t="shared" si="7"/>
        <v>-10.859472693615839</v>
      </c>
      <c r="E81" s="46">
        <f t="shared" si="5"/>
        <v>66.885245901639351</v>
      </c>
      <c r="F81" s="49">
        <f t="shared" si="8"/>
        <v>-5.3861775529906044</v>
      </c>
    </row>
    <row r="82" spans="2:6" x14ac:dyDescent="0.2">
      <c r="B82" s="26">
        <f t="shared" si="9"/>
        <v>45360</v>
      </c>
      <c r="C82" s="47">
        <f t="shared" si="6"/>
        <v>69</v>
      </c>
      <c r="D82" s="48">
        <f t="shared" si="7"/>
        <v>-10.60052822920812</v>
      </c>
      <c r="E82" s="46">
        <f t="shared" si="5"/>
        <v>67.868852459016395</v>
      </c>
      <c r="F82" s="49">
        <f t="shared" si="8"/>
        <v>-4.9935958925558506</v>
      </c>
    </row>
    <row r="83" spans="2:6" x14ac:dyDescent="0.2">
      <c r="B83" s="26">
        <f t="shared" si="9"/>
        <v>45361</v>
      </c>
      <c r="C83" s="47">
        <f t="shared" si="6"/>
        <v>70</v>
      </c>
      <c r="D83" s="48">
        <f t="shared" si="7"/>
        <v>-10.335075592184605</v>
      </c>
      <c r="E83" s="46">
        <f t="shared" si="5"/>
        <v>68.852459016393439</v>
      </c>
      <c r="F83" s="49">
        <f t="shared" si="8"/>
        <v>-4.5995425964912187</v>
      </c>
    </row>
    <row r="84" spans="2:6" x14ac:dyDescent="0.2">
      <c r="B84" s="26">
        <f t="shared" si="9"/>
        <v>45362</v>
      </c>
      <c r="C84" s="47">
        <f t="shared" si="6"/>
        <v>71</v>
      </c>
      <c r="D84" s="48">
        <f t="shared" si="7"/>
        <v>-10.063472822068686</v>
      </c>
      <c r="E84" s="46">
        <f t="shared" si="5"/>
        <v>69.836065573770497</v>
      </c>
      <c r="F84" s="49">
        <f t="shared" si="8"/>
        <v>-4.2041337941117538</v>
      </c>
    </row>
    <row r="85" spans="2:6" x14ac:dyDescent="0.2">
      <c r="B85" s="26">
        <f t="shared" si="9"/>
        <v>45363</v>
      </c>
      <c r="C85" s="47">
        <f t="shared" si="6"/>
        <v>72</v>
      </c>
      <c r="D85" s="48">
        <f t="shared" si="7"/>
        <v>-9.7860834300382535</v>
      </c>
      <c r="E85" s="46">
        <f t="shared" si="5"/>
        <v>70.819672131147541</v>
      </c>
      <c r="F85" s="49">
        <f t="shared" si="8"/>
        <v>-3.8074860142064111</v>
      </c>
    </row>
    <row r="86" spans="2:6" x14ac:dyDescent="0.2">
      <c r="B86" s="26">
        <f t="shared" si="9"/>
        <v>45364</v>
      </c>
      <c r="C86" s="47">
        <f t="shared" si="6"/>
        <v>73</v>
      </c>
      <c r="D86" s="48">
        <f t="shared" si="7"/>
        <v>-9.5032759576639307</v>
      </c>
      <c r="E86" s="46">
        <f t="shared" si="5"/>
        <v>71.803278688524586</v>
      </c>
      <c r="F86" s="49">
        <f t="shared" si="8"/>
        <v>-3.4097161506965299</v>
      </c>
    </row>
    <row r="87" spans="2:6" x14ac:dyDescent="0.2">
      <c r="B87" s="26">
        <f t="shared" si="9"/>
        <v>45365</v>
      </c>
      <c r="C87" s="47">
        <f t="shared" si="6"/>
        <v>74</v>
      </c>
      <c r="D87" s="48">
        <f t="shared" si="7"/>
        <v>-9.2154235302454524</v>
      </c>
      <c r="E87" s="46">
        <f t="shared" si="5"/>
        <v>72.786885245901644</v>
      </c>
      <c r="F87" s="49">
        <f t="shared" si="8"/>
        <v>-3.0109414281866207</v>
      </c>
    </row>
    <row r="88" spans="2:6" x14ac:dyDescent="0.2">
      <c r="B88" s="26">
        <f t="shared" si="9"/>
        <v>45366</v>
      </c>
      <c r="C88" s="47">
        <f t="shared" si="6"/>
        <v>75</v>
      </c>
      <c r="D88" s="48">
        <f t="shared" si="7"/>
        <v>-8.9229034052763918</v>
      </c>
      <c r="E88" s="46">
        <f t="shared" si="5"/>
        <v>73.770491803278688</v>
      </c>
      <c r="F88" s="49">
        <f t="shared" si="8"/>
        <v>-2.6112793674177701</v>
      </c>
    </row>
    <row r="89" spans="2:6" x14ac:dyDescent="0.2">
      <c r="B89" s="26">
        <f t="shared" si="9"/>
        <v>45367</v>
      </c>
      <c r="C89" s="47">
        <f t="shared" si="6"/>
        <v>76</v>
      </c>
      <c r="D89" s="48">
        <f t="shared" si="7"/>
        <v>-8.6260965165727939</v>
      </c>
      <c r="E89" s="46">
        <f t="shared" si="5"/>
        <v>74.754098360655732</v>
      </c>
      <c r="F89" s="49">
        <f t="shared" si="8"/>
        <v>-2.2108477506337052</v>
      </c>
    </row>
    <row r="90" spans="2:6" x14ac:dyDescent="0.2">
      <c r="B90" s="26">
        <f t="shared" si="9"/>
        <v>45368</v>
      </c>
      <c r="C90" s="47">
        <f t="shared" si="6"/>
        <v>77</v>
      </c>
      <c r="D90" s="48">
        <f t="shared" si="7"/>
        <v>-8.3253870146064948</v>
      </c>
      <c r="E90" s="46">
        <f t="shared" si="5"/>
        <v>75.73770491803279</v>
      </c>
      <c r="F90" s="49">
        <f t="shared" si="8"/>
        <v>-1.8097645868698558</v>
      </c>
    </row>
    <row r="91" spans="2:6" x14ac:dyDescent="0.2">
      <c r="B91" s="26">
        <f t="shared" si="9"/>
        <v>45369</v>
      </c>
      <c r="C91" s="47">
        <f t="shared" si="6"/>
        <v>78</v>
      </c>
      <c r="D91" s="48">
        <f t="shared" si="7"/>
        <v>-8.0211618035880186</v>
      </c>
      <c r="E91" s="46">
        <f t="shared" si="5"/>
        <v>76.721311475409834</v>
      </c>
      <c r="F91" s="49">
        <f t="shared" si="8"/>
        <v>-1.4081480771755392</v>
      </c>
    </row>
    <row r="92" spans="2:6" x14ac:dyDescent="0.2">
      <c r="B92" s="26">
        <f t="shared" si="9"/>
        <v>45370</v>
      </c>
      <c r="C92" s="47">
        <f t="shared" si="6"/>
        <v>79</v>
      </c>
      <c r="D92" s="48">
        <f t="shared" si="7"/>
        <v>-7.71381007584767</v>
      </c>
      <c r="E92" s="46">
        <f t="shared" si="5"/>
        <v>77.704918032786878</v>
      </c>
      <c r="F92" s="49">
        <f t="shared" si="8"/>
        <v>-1.0061165797795499</v>
      </c>
    </row>
    <row r="93" spans="2:6" x14ac:dyDescent="0.2">
      <c r="B93" s="26">
        <f t="shared" si="9"/>
        <v>45371</v>
      </c>
      <c r="C93" s="47">
        <f t="shared" si="6"/>
        <v>80</v>
      </c>
      <c r="D93" s="48">
        <f t="shared" si="7"/>
        <v>-7.4037228440665253</v>
      </c>
      <c r="E93" s="46">
        <f t="shared" si="5"/>
        <v>78.688524590163937</v>
      </c>
      <c r="F93" s="49">
        <f t="shared" si="8"/>
        <v>-0.60378857520948404</v>
      </c>
    </row>
    <row r="94" spans="2:6" x14ac:dyDescent="0.2">
      <c r="B94" s="26">
        <f t="shared" si="9"/>
        <v>45372</v>
      </c>
      <c r="C94" s="47">
        <f t="shared" si="6"/>
        <v>81</v>
      </c>
      <c r="D94" s="48">
        <f t="shared" si="7"/>
        <v>-7.0912924719113555</v>
      </c>
      <c r="E94" s="46">
        <f t="shared" si="5"/>
        <v>79.672131147540981</v>
      </c>
      <c r="F94" s="49">
        <f t="shared" si="8"/>
        <v>-0.20128263137494143</v>
      </c>
    </row>
    <row r="95" spans="2:6" x14ac:dyDescent="0.2">
      <c r="B95" s="26">
        <f t="shared" si="9"/>
        <v>45373</v>
      </c>
      <c r="C95" s="47">
        <f t="shared" si="6"/>
        <v>82</v>
      </c>
      <c r="D95" s="48">
        <f t="shared" si="7"/>
        <v>-6.7769122036291556</v>
      </c>
      <c r="E95" s="46">
        <f t="shared" si="5"/>
        <v>80.655737704918039</v>
      </c>
      <c r="F95" s="49">
        <f t="shared" si="8"/>
        <v>0.20128263137493857</v>
      </c>
    </row>
    <row r="96" spans="2:6" x14ac:dyDescent="0.2">
      <c r="B96" s="26">
        <f t="shared" si="9"/>
        <v>45374</v>
      </c>
      <c r="C96" s="47">
        <f t="shared" si="6"/>
        <v>83</v>
      </c>
      <c r="D96" s="48">
        <f t="shared" si="7"/>
        <v>-6.4609756931582139</v>
      </c>
      <c r="E96" s="46">
        <f t="shared" si="5"/>
        <v>81.639344262295083</v>
      </c>
      <c r="F96" s="49">
        <f t="shared" si="8"/>
        <v>0.60378857520948115</v>
      </c>
    </row>
    <row r="97" spans="2:6" x14ac:dyDescent="0.2">
      <c r="B97" s="26">
        <f t="shared" si="9"/>
        <v>45375</v>
      </c>
      <c r="C97" s="47">
        <f t="shared" si="6"/>
        <v>84</v>
      </c>
      <c r="D97" s="48">
        <f t="shared" si="7"/>
        <v>-6.1438765333128416</v>
      </c>
      <c r="E97" s="46">
        <f t="shared" si="5"/>
        <v>82.622950819672127</v>
      </c>
      <c r="F97" s="49">
        <f t="shared" si="8"/>
        <v>1.006116579779547</v>
      </c>
    </row>
    <row r="98" spans="2:6" x14ac:dyDescent="0.2">
      <c r="B98" s="26">
        <f t="shared" si="9"/>
        <v>45376</v>
      </c>
      <c r="C98" s="47">
        <f t="shared" si="6"/>
        <v>85</v>
      </c>
      <c r="D98" s="48">
        <f t="shared" si="7"/>
        <v>-5.8260077855987538</v>
      </c>
      <c r="E98" s="46">
        <f t="shared" si="5"/>
        <v>83.606557377049185</v>
      </c>
      <c r="F98" s="49">
        <f t="shared" si="8"/>
        <v>1.4081480771755364</v>
      </c>
    </row>
    <row r="99" spans="2:6" x14ac:dyDescent="0.2">
      <c r="B99" s="26">
        <f t="shared" si="9"/>
        <v>45377</v>
      </c>
      <c r="C99" s="47">
        <f t="shared" si="6"/>
        <v>86</v>
      </c>
      <c r="D99" s="48">
        <f t="shared" si="7"/>
        <v>-5.5077615112152278</v>
      </c>
      <c r="E99" s="46">
        <f t="shared" si="5"/>
        <v>84.590163934426229</v>
      </c>
      <c r="F99" s="49">
        <f t="shared" si="8"/>
        <v>1.8097645868698529</v>
      </c>
    </row>
    <row r="100" spans="2:6" x14ac:dyDescent="0.2">
      <c r="B100" s="26">
        <f t="shared" si="9"/>
        <v>45378</v>
      </c>
      <c r="C100" s="47">
        <f t="shared" si="6"/>
        <v>87</v>
      </c>
      <c r="D100" s="48">
        <f t="shared" si="7"/>
        <v>-5.1895283037984354</v>
      </c>
      <c r="E100" s="46">
        <f t="shared" si="5"/>
        <v>85.573770491803273</v>
      </c>
      <c r="F100" s="49">
        <f t="shared" si="8"/>
        <v>2.2108477506337021</v>
      </c>
    </row>
    <row r="101" spans="2:6" x14ac:dyDescent="0.2">
      <c r="B101" s="26">
        <f t="shared" si="9"/>
        <v>45379</v>
      </c>
      <c r="C101" s="47">
        <f t="shared" si="6"/>
        <v>88</v>
      </c>
      <c r="D101" s="48">
        <f t="shared" si="7"/>
        <v>-4.8716968244583025</v>
      </c>
      <c r="E101" s="46">
        <f t="shared" si="5"/>
        <v>86.557377049180332</v>
      </c>
      <c r="F101" s="49">
        <f t="shared" si="8"/>
        <v>2.6112793674177674</v>
      </c>
    </row>
    <row r="102" spans="2:6" x14ac:dyDescent="0.2">
      <c r="B102" s="26">
        <f t="shared" si="9"/>
        <v>45380</v>
      </c>
      <c r="C102" s="47">
        <f t="shared" si="6"/>
        <v>89</v>
      </c>
      <c r="D102" s="48">
        <f t="shared" si="7"/>
        <v>-4.5546533396583166</v>
      </c>
      <c r="E102" s="46">
        <f t="shared" si="5"/>
        <v>87.540983606557376</v>
      </c>
      <c r="F102" s="49">
        <f t="shared" si="8"/>
        <v>3.0109414281866171</v>
      </c>
    </row>
    <row r="103" spans="2:6" x14ac:dyDescent="0.2">
      <c r="B103" s="26">
        <f t="shared" si="9"/>
        <v>45381</v>
      </c>
      <c r="C103" s="47">
        <f t="shared" si="6"/>
        <v>90</v>
      </c>
      <c r="D103" s="48">
        <f t="shared" si="7"/>
        <v>-4.2387812624840571</v>
      </c>
      <c r="E103" s="46">
        <f t="shared" si="5"/>
        <v>88.52459016393442</v>
      </c>
      <c r="F103" s="49">
        <f t="shared" si="8"/>
        <v>3.4097161506965277</v>
      </c>
    </row>
    <row r="104" spans="2:6" x14ac:dyDescent="0.2">
      <c r="B104" s="26">
        <f t="shared" si="9"/>
        <v>45382</v>
      </c>
      <c r="C104" s="47">
        <f t="shared" si="6"/>
        <v>91</v>
      </c>
      <c r="D104" s="48">
        <f t="shared" si="7"/>
        <v>-3.9244606978423406</v>
      </c>
      <c r="E104" s="46">
        <f t="shared" si="5"/>
        <v>89.508196721311478</v>
      </c>
      <c r="F104" s="49">
        <f t="shared" si="8"/>
        <v>3.8074860142064075</v>
      </c>
    </row>
    <row r="105" spans="2:6" x14ac:dyDescent="0.2">
      <c r="B105" s="26">
        <f t="shared" si="9"/>
        <v>45383</v>
      </c>
      <c r="C105" s="47">
        <f t="shared" si="6"/>
        <v>92</v>
      </c>
      <c r="D105" s="48">
        <f t="shared" si="7"/>
        <v>-3.6120679921278196</v>
      </c>
      <c r="E105" s="46">
        <f t="shared" si="5"/>
        <v>90.491803278688522</v>
      </c>
      <c r="F105" s="49">
        <f t="shared" si="8"/>
        <v>4.2041337941117511</v>
      </c>
    </row>
    <row r="106" spans="2:6" x14ac:dyDescent="0.2">
      <c r="B106" s="26">
        <f t="shared" si="9"/>
        <v>45384</v>
      </c>
      <c r="C106" s="47">
        <f t="shared" si="6"/>
        <v>93</v>
      </c>
      <c r="D106" s="48">
        <f t="shared" si="7"/>
        <v>-3.3019752878885136</v>
      </c>
      <c r="E106" s="46">
        <f t="shared" si="5"/>
        <v>91.47540983606558</v>
      </c>
      <c r="F106" s="49">
        <f t="shared" si="8"/>
        <v>4.5995425964912169</v>
      </c>
    </row>
    <row r="107" spans="2:6" x14ac:dyDescent="0.2">
      <c r="B107" s="26">
        <f t="shared" si="9"/>
        <v>45385</v>
      </c>
      <c r="C107" s="47">
        <f t="shared" si="6"/>
        <v>94</v>
      </c>
      <c r="D107" s="48">
        <f t="shared" si="7"/>
        <v>-2.994550084015791</v>
      </c>
      <c r="E107" s="46">
        <f t="shared" si="5"/>
        <v>92.459016393442624</v>
      </c>
      <c r="F107" s="49">
        <f t="shared" si="8"/>
        <v>4.9935958925558479</v>
      </c>
    </row>
    <row r="108" spans="2:6" x14ac:dyDescent="0.2">
      <c r="B108" s="26">
        <f t="shared" si="9"/>
        <v>45386</v>
      </c>
      <c r="C108" s="47">
        <f t="shared" si="6"/>
        <v>95</v>
      </c>
      <c r="D108" s="48">
        <f t="shared" si="7"/>
        <v>-2.6901548019774819</v>
      </c>
      <c r="E108" s="46">
        <f t="shared" si="5"/>
        <v>93.442622950819668</v>
      </c>
      <c r="F108" s="49">
        <f t="shared" si="8"/>
        <v>5.3861775529906017</v>
      </c>
    </row>
    <row r="109" spans="2:6" x14ac:dyDescent="0.2">
      <c r="B109" s="26">
        <f t="shared" si="9"/>
        <v>45387</v>
      </c>
      <c r="C109" s="47">
        <f t="shared" si="6"/>
        <v>96</v>
      </c>
      <c r="D109" s="48">
        <f t="shared" si="7"/>
        <v>-2.3891463586056156</v>
      </c>
      <c r="E109" s="46">
        <f t="shared" si="5"/>
        <v>94.426229508196727</v>
      </c>
      <c r="F109" s="49">
        <f t="shared" si="8"/>
        <v>5.7771718821782292</v>
      </c>
    </row>
    <row r="110" spans="2:6" x14ac:dyDescent="0.2">
      <c r="B110" s="26">
        <f t="shared" si="9"/>
        <v>45388</v>
      </c>
      <c r="C110" s="47">
        <f t="shared" si="6"/>
        <v>97</v>
      </c>
      <c r="D110" s="48">
        <f t="shared" si="7"/>
        <v>-2.0918757459424073</v>
      </c>
      <c r="E110" s="46">
        <f t="shared" si="5"/>
        <v>95.409836065573771</v>
      </c>
      <c r="F110" s="49">
        <f t="shared" si="8"/>
        <v>6.1664636522952714</v>
      </c>
    </row>
    <row r="111" spans="2:6" x14ac:dyDescent="0.2">
      <c r="B111" s="26">
        <f t="shared" si="9"/>
        <v>45389</v>
      </c>
      <c r="C111" s="47">
        <f t="shared" si="6"/>
        <v>98</v>
      </c>
      <c r="D111" s="48">
        <f t="shared" si="7"/>
        <v>-1.7986876186394642</v>
      </c>
      <c r="E111" s="46">
        <f t="shared" si="5"/>
        <v>96.393442622950815</v>
      </c>
      <c r="F111" s="49">
        <f t="shared" si="8"/>
        <v>6.5539381372702401</v>
      </c>
    </row>
    <row r="112" spans="2:6" x14ac:dyDescent="0.2">
      <c r="B112" s="26">
        <f t="shared" si="9"/>
        <v>45390</v>
      </c>
      <c r="C112" s="47">
        <f t="shared" si="6"/>
        <v>99</v>
      </c>
      <c r="D112" s="48">
        <f t="shared" si="7"/>
        <v>-1.5099198893963419</v>
      </c>
      <c r="E112" s="46">
        <f t="shared" si="5"/>
        <v>97.377049180327873</v>
      </c>
      <c r="F112" s="49">
        <f t="shared" si="8"/>
        <v>6.9394811465939368</v>
      </c>
    </row>
    <row r="113" spans="2:6" x14ac:dyDescent="0.2">
      <c r="B113" s="26">
        <f t="shared" si="9"/>
        <v>45391</v>
      </c>
      <c r="C113" s="47">
        <f t="shared" si="6"/>
        <v>100</v>
      </c>
      <c r="D113" s="48">
        <f t="shared" si="7"/>
        <v>-1.2259033329147817</v>
      </c>
      <c r="E113" s="46">
        <f t="shared" si="5"/>
        <v>98.360655737704917</v>
      </c>
      <c r="F113" s="49">
        <f t="shared" si="8"/>
        <v>7.3229790589718826</v>
      </c>
    </row>
    <row r="114" spans="2:6" x14ac:dyDescent="0.2">
      <c r="B114" s="26">
        <f t="shared" si="9"/>
        <v>45392</v>
      </c>
      <c r="C114" s="47">
        <f t="shared" si="6"/>
        <v>101</v>
      </c>
      <c r="D114" s="48">
        <f t="shared" si="7"/>
        <v>-0.94696119883471752</v>
      </c>
      <c r="E114" s="46">
        <f t="shared" si="5"/>
        <v>99.344262295081961</v>
      </c>
      <c r="F114" s="49">
        <f t="shared" si="8"/>
        <v>7.7043188558090741</v>
      </c>
    </row>
    <row r="115" spans="2:6" x14ac:dyDescent="0.2">
      <c r="B115" s="26">
        <f t="shared" si="9"/>
        <v>45393</v>
      </c>
      <c r="C115" s="47">
        <f t="shared" si="6"/>
        <v>102</v>
      </c>
      <c r="D115" s="48">
        <f t="shared" si="7"/>
        <v>-0.67340883410760055</v>
      </c>
      <c r="E115" s="46">
        <f t="shared" si="5"/>
        <v>100.32786885245902</v>
      </c>
      <c r="F115" s="49">
        <f t="shared" si="8"/>
        <v>8.0833881545170456</v>
      </c>
    </row>
    <row r="116" spans="2:6" x14ac:dyDescent="0.2">
      <c r="B116" s="26">
        <f t="shared" si="9"/>
        <v>45394</v>
      </c>
      <c r="C116" s="47">
        <f t="shared" si="6"/>
        <v>103</v>
      </c>
      <c r="D116" s="48">
        <f t="shared" si="7"/>
        <v>-0.40555331525106419</v>
      </c>
      <c r="E116" s="46">
        <f t="shared" si="5"/>
        <v>101.31147540983606</v>
      </c>
      <c r="F116" s="49">
        <f t="shared" si="8"/>
        <v>8.4600752416335681</v>
      </c>
    </row>
    <row r="117" spans="2:6" x14ac:dyDescent="0.2">
      <c r="B117" s="26">
        <f t="shared" si="9"/>
        <v>45395</v>
      </c>
      <c r="C117" s="47">
        <f t="shared" si="6"/>
        <v>104</v>
      </c>
      <c r="D117" s="48">
        <f t="shared" si="7"/>
        <v>-0.14369309091723581</v>
      </c>
      <c r="E117" s="46">
        <f t="shared" si="5"/>
        <v>102.29508196721312</v>
      </c>
      <c r="F117" s="49">
        <f t="shared" si="8"/>
        <v>8.8342691057450864</v>
      </c>
    </row>
    <row r="118" spans="2:6" x14ac:dyDescent="0.2">
      <c r="B118" s="26">
        <f t="shared" si="9"/>
        <v>45396</v>
      </c>
      <c r="C118" s="47">
        <f t="shared" si="6"/>
        <v>105</v>
      </c>
      <c r="D118" s="48">
        <f t="shared" si="7"/>
        <v>0.11188236480523894</v>
      </c>
      <c r="E118" s="46">
        <f t="shared" ref="E118:E181" si="10">360*C118/$D$5</f>
        <v>103.27868852459017</v>
      </c>
      <c r="F118" s="49">
        <f t="shared" si="8"/>
        <v>9.2058594702023271</v>
      </c>
    </row>
    <row r="119" spans="2:6" x14ac:dyDescent="0.2">
      <c r="B119" s="26">
        <f t="shared" si="9"/>
        <v>45397</v>
      </c>
      <c r="C119" s="47">
        <f t="shared" si="6"/>
        <v>106</v>
      </c>
      <c r="D119" s="48">
        <f t="shared" si="7"/>
        <v>0.36089288794843721</v>
      </c>
      <c r="E119" s="46">
        <f t="shared" si="10"/>
        <v>104.26229508196721</v>
      </c>
      <c r="F119" s="49">
        <f t="shared" si="8"/>
        <v>9.5747368256192953</v>
      </c>
    </row>
    <row r="120" spans="2:6" x14ac:dyDescent="0.2">
      <c r="B120" s="26">
        <f t="shared" si="9"/>
        <v>45398</v>
      </c>
      <c r="C120" s="47">
        <f t="shared" si="6"/>
        <v>107</v>
      </c>
      <c r="D120" s="48">
        <f t="shared" si="7"/>
        <v>0.60306794868765934</v>
      </c>
      <c r="E120" s="46">
        <f t="shared" si="10"/>
        <v>105.24590163934427</v>
      </c>
      <c r="F120" s="49">
        <f t="shared" si="8"/>
        <v>9.9407924621462325</v>
      </c>
    </row>
    <row r="121" spans="2:6" x14ac:dyDescent="0.2">
      <c r="B121" s="26">
        <f t="shared" si="9"/>
        <v>45399</v>
      </c>
      <c r="C121" s="47">
        <f t="shared" si="6"/>
        <v>108</v>
      </c>
      <c r="D121" s="48">
        <f t="shared" si="7"/>
        <v>0.83814696344915518</v>
      </c>
      <c r="E121" s="46">
        <f t="shared" si="10"/>
        <v>106.22950819672131</v>
      </c>
      <c r="F121" s="49">
        <f t="shared" si="8"/>
        <v>10.303918501506866</v>
      </c>
    </row>
    <row r="122" spans="2:6" x14ac:dyDescent="0.2">
      <c r="B122" s="26">
        <f t="shared" si="9"/>
        <v>45400</v>
      </c>
      <c r="C122" s="47">
        <f t="shared" si="6"/>
        <v>109</v>
      </c>
      <c r="D122" s="48">
        <f t="shared" si="7"/>
        <v>1.0658795947371944</v>
      </c>
      <c r="E122" s="46">
        <f t="shared" si="10"/>
        <v>107.21311475409836</v>
      </c>
      <c r="F122" s="49">
        <f t="shared" si="8"/>
        <v>10.664007928790683</v>
      </c>
    </row>
    <row r="123" spans="2:6" x14ac:dyDescent="0.2">
      <c r="B123" s="26">
        <f t="shared" si="9"/>
        <v>45401</v>
      </c>
      <c r="C123" s="47">
        <f t="shared" si="6"/>
        <v>110</v>
      </c>
      <c r="D123" s="48">
        <f t="shared" si="7"/>
        <v>1.2860260383291928</v>
      </c>
      <c r="E123" s="46">
        <f t="shared" si="10"/>
        <v>108.19672131147541</v>
      </c>
      <c r="F123" s="49">
        <f t="shared" si="8"/>
        <v>11.020954623990654</v>
      </c>
    </row>
    <row r="124" spans="2:6" x14ac:dyDescent="0.2">
      <c r="B124" s="26">
        <f t="shared" si="9"/>
        <v>45402</v>
      </c>
      <c r="C124" s="47">
        <f t="shared" si="6"/>
        <v>111</v>
      </c>
      <c r="D124" s="48">
        <f t="shared" si="7"/>
        <v>1.4983572975026691</v>
      </c>
      <c r="E124" s="46">
        <f t="shared" si="10"/>
        <v>109.18032786885246</v>
      </c>
      <c r="F124" s="49">
        <f t="shared" si="8"/>
        <v>11.374653393277349</v>
      </c>
    </row>
    <row r="125" spans="2:6" x14ac:dyDescent="0.2">
      <c r="B125" s="26">
        <f t="shared" si="9"/>
        <v>45403</v>
      </c>
      <c r="C125" s="47">
        <f t="shared" si="6"/>
        <v>112</v>
      </c>
      <c r="D125" s="48">
        <f t="shared" si="7"/>
        <v>1.7026554439733825</v>
      </c>
      <c r="E125" s="46">
        <f t="shared" si="10"/>
        <v>110.1639344262295</v>
      </c>
      <c r="F125" s="49">
        <f t="shared" si="8"/>
        <v>11.724999999999994</v>
      </c>
    </row>
    <row r="126" spans="2:6" x14ac:dyDescent="0.2">
      <c r="B126" s="26">
        <f t="shared" si="9"/>
        <v>45404</v>
      </c>
      <c r="C126" s="47">
        <f t="shared" si="6"/>
        <v>113</v>
      </c>
      <c r="D126" s="48">
        <f t="shared" si="7"/>
        <v>1.8987138652395883</v>
      </c>
      <c r="E126" s="46">
        <f t="shared" si="10"/>
        <v>111.14754098360656</v>
      </c>
      <c r="F126" s="49">
        <f t="shared" si="8"/>
        <v>12.071891195405531</v>
      </c>
    </row>
    <row r="127" spans="2:6" x14ac:dyDescent="0.2">
      <c r="B127" s="26">
        <f t="shared" si="9"/>
        <v>45405</v>
      </c>
      <c r="C127" s="47">
        <f t="shared" si="6"/>
        <v>114</v>
      </c>
      <c r="D127" s="48">
        <f t="shared" si="7"/>
        <v>2.0863374980437577</v>
      </c>
      <c r="E127" s="46">
        <f t="shared" si="10"/>
        <v>112.1311475409836</v>
      </c>
      <c r="F127" s="49">
        <f t="shared" si="8"/>
        <v>12.415224749066443</v>
      </c>
    </row>
    <row r="128" spans="2:6" x14ac:dyDescent="0.2">
      <c r="B128" s="26">
        <f t="shared" si="9"/>
        <v>45406</v>
      </c>
      <c r="C128" s="47">
        <f t="shared" si="6"/>
        <v>115</v>
      </c>
      <c r="D128" s="48">
        <f t="shared" si="7"/>
        <v>2.265343047679548</v>
      </c>
      <c r="E128" s="46">
        <f t="shared" si="10"/>
        <v>113.11475409836065</v>
      </c>
      <c r="F128" s="49">
        <f t="shared" si="8"/>
        <v>12.754899479008591</v>
      </c>
    </row>
    <row r="129" spans="2:6" x14ac:dyDescent="0.2">
      <c r="B129" s="26">
        <f t="shared" si="9"/>
        <v>45407</v>
      </c>
      <c r="C129" s="47">
        <f t="shared" si="6"/>
        <v>116</v>
      </c>
      <c r="D129" s="48">
        <f t="shared" si="7"/>
        <v>2.4355591928885589</v>
      </c>
      <c r="E129" s="46">
        <f t="shared" si="10"/>
        <v>114.09836065573771</v>
      </c>
      <c r="F129" s="49">
        <f t="shared" si="8"/>
        <v>13.090815281529974</v>
      </c>
    </row>
    <row r="130" spans="2:6" x14ac:dyDescent="0.2">
      <c r="B130" s="26">
        <f t="shared" si="9"/>
        <v>45408</v>
      </c>
      <c r="C130" s="47">
        <f t="shared" si="6"/>
        <v>117</v>
      </c>
      <c r="D130" s="48">
        <f t="shared" si="7"/>
        <v>2.5968267761087658</v>
      </c>
      <c r="E130" s="46">
        <f t="shared" si="10"/>
        <v>115.08196721311475</v>
      </c>
      <c r="F130" s="49">
        <f t="shared" si="8"/>
        <v>13.422873160701759</v>
      </c>
    </row>
    <row r="131" spans="2:6" x14ac:dyDescent="0.2">
      <c r="B131" s="26">
        <f t="shared" si="9"/>
        <v>45409</v>
      </c>
      <c r="C131" s="47">
        <f t="shared" si="6"/>
        <v>118</v>
      </c>
      <c r="D131" s="48">
        <f t="shared" si="7"/>
        <v>2.7489989788537494</v>
      </c>
      <c r="E131" s="46">
        <f t="shared" si="10"/>
        <v>116.06557377049181</v>
      </c>
      <c r="F131" s="49">
        <f t="shared" si="8"/>
        <v>13.750975257542812</v>
      </c>
    </row>
    <row r="132" spans="2:6" x14ac:dyDescent="0.2">
      <c r="B132" s="26">
        <f t="shared" si="9"/>
        <v>45410</v>
      </c>
      <c r="C132" s="47">
        <f t="shared" si="6"/>
        <v>119</v>
      </c>
      <c r="D132" s="48">
        <f t="shared" si="7"/>
        <v>2.8919414820195817</v>
      </c>
      <c r="E132" s="46">
        <f t="shared" si="10"/>
        <v>117.04918032786885</v>
      </c>
      <c r="F132" s="49">
        <f t="shared" si="8"/>
        <v>14.07502487885923</v>
      </c>
    </row>
    <row r="133" spans="2:6" x14ac:dyDescent="0.2">
      <c r="B133" s="26">
        <f t="shared" si="9"/>
        <v>45411</v>
      </c>
      <c r="C133" s="47">
        <f t="shared" si="6"/>
        <v>120</v>
      </c>
      <c r="D133" s="48">
        <f t="shared" si="7"/>
        <v>3.0255326109342606</v>
      </c>
      <c r="E133" s="46">
        <f t="shared" si="10"/>
        <v>118.0327868852459</v>
      </c>
      <c r="F133" s="49">
        <f t="shared" si="8"/>
        <v>14.394926525740253</v>
      </c>
    </row>
    <row r="134" spans="2:6" x14ac:dyDescent="0.2">
      <c r="B134" s="26">
        <f t="shared" si="9"/>
        <v>45412</v>
      </c>
      <c r="C134" s="47">
        <f t="shared" si="6"/>
        <v>121</v>
      </c>
      <c r="D134" s="48">
        <f t="shared" si="7"/>
        <v>3.1496634649825292</v>
      </c>
      <c r="E134" s="46">
        <f t="shared" si="10"/>
        <v>119.01639344262296</v>
      </c>
      <c r="F134" s="49">
        <f t="shared" si="8"/>
        <v>14.71058592170219</v>
      </c>
    </row>
    <row r="135" spans="2:6" x14ac:dyDescent="0.2">
      <c r="B135" s="26">
        <f t="shared" si="9"/>
        <v>45413</v>
      </c>
      <c r="C135" s="47">
        <f t="shared" si="6"/>
        <v>122</v>
      </c>
      <c r="D135" s="48">
        <f t="shared" si="7"/>
        <v>3.2642380316574018</v>
      </c>
      <c r="E135" s="46">
        <f t="shared" si="10"/>
        <v>120</v>
      </c>
      <c r="F135" s="49">
        <f t="shared" si="8"/>
        <v>15.021910040472205</v>
      </c>
    </row>
    <row r="136" spans="2:6" x14ac:dyDescent="0.2">
      <c r="B136" s="26">
        <f t="shared" si="9"/>
        <v>45414</v>
      </c>
      <c r="C136" s="47">
        <f t="shared" si="6"/>
        <v>123</v>
      </c>
      <c r="D136" s="48">
        <f t="shared" si="7"/>
        <v>3.3691732849081992</v>
      </c>
      <c r="E136" s="46">
        <f t="shared" si="10"/>
        <v>120.98360655737704</v>
      </c>
      <c r="F136" s="49">
        <f t="shared" si="8"/>
        <v>15.328807133403535</v>
      </c>
    </row>
    <row r="137" spans="2:6" x14ac:dyDescent="0.2">
      <c r="B137" s="26">
        <f t="shared" si="9"/>
        <v>45415</v>
      </c>
      <c r="C137" s="47">
        <f t="shared" si="6"/>
        <v>124</v>
      </c>
      <c r="D137" s="48">
        <f t="shared" si="7"/>
        <v>3.4643992676734703</v>
      </c>
      <c r="E137" s="46">
        <f t="shared" si="10"/>
        <v>121.9672131147541</v>
      </c>
      <c r="F137" s="49">
        <f t="shared" si="8"/>
        <v>15.631186756514257</v>
      </c>
    </row>
    <row r="138" spans="2:6" x14ac:dyDescent="0.2">
      <c r="B138" s="26">
        <f t="shared" si="9"/>
        <v>45416</v>
      </c>
      <c r="C138" s="47">
        <f t="shared" si="6"/>
        <v>125</v>
      </c>
      <c r="D138" s="48">
        <f t="shared" si="7"/>
        <v>3.5498591585061217</v>
      </c>
      <c r="E138" s="46">
        <f t="shared" si="10"/>
        <v>122.95081967213115</v>
      </c>
      <c r="F138" s="49">
        <f t="shared" si="8"/>
        <v>15.928959797141523</v>
      </c>
    </row>
    <row r="139" spans="2:6" x14ac:dyDescent="0.2">
      <c r="B139" s="26">
        <f t="shared" si="9"/>
        <v>45417</v>
      </c>
      <c r="C139" s="47">
        <f t="shared" si="6"/>
        <v>126</v>
      </c>
      <c r="D139" s="48">
        <f t="shared" si="7"/>
        <v>3.6255093222167964</v>
      </c>
      <c r="E139" s="46">
        <f t="shared" si="10"/>
        <v>123.93442622950819</v>
      </c>
      <c r="F139" s="49">
        <f t="shared" si="8"/>
        <v>16.222038500203503</v>
      </c>
    </row>
    <row r="140" spans="2:6" x14ac:dyDescent="0.2">
      <c r="B140" s="26">
        <f t="shared" si="9"/>
        <v>45418</v>
      </c>
      <c r="C140" s="47">
        <f t="shared" si="6"/>
        <v>127</v>
      </c>
      <c r="D140" s="48">
        <f t="shared" si="7"/>
        <v>3.6913193444806991</v>
      </c>
      <c r="E140" s="46">
        <f t="shared" si="10"/>
        <v>124.91803278688525</v>
      </c>
      <c r="F140" s="49">
        <f t="shared" si="8"/>
        <v>16.510336494061185</v>
      </c>
    </row>
    <row r="141" spans="2:6" x14ac:dyDescent="0.2">
      <c r="B141" s="26">
        <f t="shared" si="9"/>
        <v>45419</v>
      </c>
      <c r="C141" s="47">
        <f t="shared" si="6"/>
        <v>128</v>
      </c>
      <c r="D141" s="48">
        <f t="shared" si="7"/>
        <v>3.7472720503719819</v>
      </c>
      <c r="E141" s="46">
        <f t="shared" si="10"/>
        <v>125.90163934426229</v>
      </c>
      <c r="F141" s="49">
        <f t="shared" si="8"/>
        <v>16.793768815972523</v>
      </c>
    </row>
    <row r="142" spans="2:6" x14ac:dyDescent="0.2">
      <c r="B142" s="26">
        <f t="shared" si="9"/>
        <v>45420</v>
      </c>
      <c r="C142" s="47">
        <f t="shared" si="6"/>
        <v>129</v>
      </c>
      <c r="D142" s="48">
        <f t="shared" si="7"/>
        <v>3.7933635068089755</v>
      </c>
      <c r="E142" s="46">
        <f t="shared" si="10"/>
        <v>126.88524590163935</v>
      </c>
      <c r="F142" s="49">
        <f t="shared" si="8"/>
        <v>17.072251937131291</v>
      </c>
    </row>
    <row r="143" spans="2:6" x14ac:dyDescent="0.2">
      <c r="B143" s="26">
        <f t="shared" si="9"/>
        <v>45421</v>
      </c>
      <c r="C143" s="47">
        <f t="shared" ref="C143:C206" si="11">B143-DATE(YEAR(B143),1,0)</f>
        <v>130</v>
      </c>
      <c r="D143" s="48">
        <f t="shared" ref="D143:D206" si="12">0.258*COS(RADIANS(E143))-7.416*SIN(RADIANS(E143))-3.648*COS(2*RADIANS(E143))-9.228*SIN(2*RADIANS(E143))</f>
        <v>3.8296030089126161</v>
      </c>
      <c r="E143" s="46">
        <f t="shared" si="10"/>
        <v>127.8688524590164</v>
      </c>
      <c r="F143" s="49">
        <f t="shared" ref="F143:F206" si="13">-23.45*COS((PI()/180)*(360/$D$5)*(C143+10))</f>
        <v>17.345703787283469</v>
      </c>
    </row>
    <row r="144" spans="2:6" x14ac:dyDescent="0.2">
      <c r="B144" s="26">
        <f t="shared" ref="B144:B207" si="14">B143+1</f>
        <v>45422</v>
      </c>
      <c r="C144" s="47">
        <f t="shared" si="11"/>
        <v>131</v>
      </c>
      <c r="D144" s="48">
        <f t="shared" si="12"/>
        <v>3.8560130502995484</v>
      </c>
      <c r="E144" s="46">
        <f t="shared" si="10"/>
        <v>128.85245901639345</v>
      </c>
      <c r="F144" s="49">
        <f t="shared" si="13"/>
        <v>17.614043778913693</v>
      </c>
    </row>
    <row r="145" spans="2:6" x14ac:dyDescent="0.2">
      <c r="B145" s="26">
        <f t="shared" si="14"/>
        <v>45423</v>
      </c>
      <c r="C145" s="47">
        <f t="shared" si="11"/>
        <v>132</v>
      </c>
      <c r="D145" s="48">
        <f t="shared" si="12"/>
        <v>3.8726292773504172</v>
      </c>
      <c r="E145" s="46">
        <f t="shared" si="10"/>
        <v>129.8360655737705</v>
      </c>
      <c r="F145" s="49">
        <f t="shared" si="13"/>
        <v>17.877192830994751</v>
      </c>
    </row>
    <row r="146" spans="2:6" x14ac:dyDescent="0.2">
      <c r="B146" s="26">
        <f t="shared" si="14"/>
        <v>45424</v>
      </c>
      <c r="C146" s="47">
        <f t="shared" si="11"/>
        <v>133</v>
      </c>
      <c r="D146" s="48">
        <f t="shared" si="12"/>
        <v>3.8795004275129514</v>
      </c>
      <c r="E146" s="46">
        <f t="shared" si="10"/>
        <v>130.81967213114754</v>
      </c>
      <c r="F146" s="49">
        <f t="shared" si="13"/>
        <v>18.135073392293162</v>
      </c>
    </row>
    <row r="147" spans="2:6" x14ac:dyDescent="0.2">
      <c r="B147" s="26">
        <f t="shared" si="14"/>
        <v>45425</v>
      </c>
      <c r="C147" s="47">
        <f t="shared" si="11"/>
        <v>134</v>
      </c>
      <c r="D147" s="48">
        <f t="shared" si="12"/>
        <v>3.8766882517183454</v>
      </c>
      <c r="E147" s="46">
        <f t="shared" si="10"/>
        <v>131.80327868852459</v>
      </c>
      <c r="F147" s="49">
        <f t="shared" si="13"/>
        <v>18.387609464223857</v>
      </c>
    </row>
    <row r="148" spans="2:6" x14ac:dyDescent="0.2">
      <c r="B148" s="26">
        <f t="shared" si="14"/>
        <v>45426</v>
      </c>
      <c r="C148" s="47">
        <f t="shared" si="11"/>
        <v>135</v>
      </c>
      <c r="D148" s="48">
        <f t="shared" si="12"/>
        <v>3.8642674210083197</v>
      </c>
      <c r="E148" s="46">
        <f t="shared" si="10"/>
        <v>132.78688524590163</v>
      </c>
      <c r="F148" s="49">
        <f t="shared" si="13"/>
        <v>18.63472662324731</v>
      </c>
    </row>
    <row r="149" spans="2:6" x14ac:dyDescent="0.2">
      <c r="B149" s="26">
        <f t="shared" si="14"/>
        <v>45427</v>
      </c>
      <c r="C149" s="47">
        <f t="shared" si="11"/>
        <v>136</v>
      </c>
      <c r="D149" s="48">
        <f t="shared" si="12"/>
        <v>3.8423254174890085</v>
      </c>
      <c r="E149" s="46">
        <f t="shared" si="10"/>
        <v>133.7704918032787</v>
      </c>
      <c r="F149" s="49">
        <f t="shared" si="13"/>
        <v>18.876352042802491</v>
      </c>
    </row>
    <row r="150" spans="2:6" x14ac:dyDescent="0.2">
      <c r="B150" s="26">
        <f t="shared" si="14"/>
        <v>45428</v>
      </c>
      <c r="C150" s="47">
        <f t="shared" si="11"/>
        <v>137</v>
      </c>
      <c r="D150" s="48">
        <f t="shared" si="12"/>
        <v>3.8109624097463746</v>
      </c>
      <c r="E150" s="46">
        <f t="shared" si="10"/>
        <v>134.75409836065575</v>
      </c>
      <c r="F150" s="49">
        <f t="shared" si="13"/>
        <v>19.112414514769224</v>
      </c>
    </row>
    <row r="151" spans="2:6" x14ac:dyDescent="0.2">
      <c r="B151" s="26">
        <f t="shared" si="14"/>
        <v>45429</v>
      </c>
      <c r="C151" s="47">
        <f t="shared" si="11"/>
        <v>138</v>
      </c>
      <c r="D151" s="48">
        <f t="shared" si="12"/>
        <v>3.7702911128763636</v>
      </c>
      <c r="E151" s="46">
        <f t="shared" si="10"/>
        <v>135.73770491803279</v>
      </c>
      <c r="F151" s="49">
        <f t="shared" si="13"/>
        <v>19.342844470453496</v>
      </c>
    </row>
    <row r="152" spans="2:6" x14ac:dyDescent="0.2">
      <c r="B152" s="26">
        <f t="shared" si="14"/>
        <v>45430</v>
      </c>
      <c r="C152" s="47">
        <f t="shared" si="11"/>
        <v>139</v>
      </c>
      <c r="D152" s="48">
        <f t="shared" si="12"/>
        <v>3.720436633301226</v>
      </c>
      <c r="E152" s="46">
        <f t="shared" si="10"/>
        <v>136.72131147540983</v>
      </c>
      <c r="F152" s="49">
        <f t="shared" si="13"/>
        <v>19.567574001089717</v>
      </c>
    </row>
    <row r="153" spans="2:6" x14ac:dyDescent="0.2">
      <c r="B153" s="26">
        <f t="shared" si="14"/>
        <v>45431</v>
      </c>
      <c r="C153" s="47">
        <f t="shared" si="11"/>
        <v>140</v>
      </c>
      <c r="D153" s="48">
        <f t="shared" si="12"/>
        <v>3.661536298561475</v>
      </c>
      <c r="E153" s="46">
        <f t="shared" si="10"/>
        <v>137.70491803278688</v>
      </c>
      <c r="F153" s="49">
        <f t="shared" si="13"/>
        <v>19.786536877853703</v>
      </c>
    </row>
    <row r="154" spans="2:6" x14ac:dyDescent="0.2">
      <c r="B154" s="26">
        <f t="shared" si="14"/>
        <v>45432</v>
      </c>
      <c r="C154" s="47">
        <f t="shared" si="11"/>
        <v>141</v>
      </c>
      <c r="D154" s="48">
        <f t="shared" si="12"/>
        <v>3.5937394722908778</v>
      </c>
      <c r="E154" s="46">
        <f t="shared" si="10"/>
        <v>138.68852459016392</v>
      </c>
      <c r="F154" s="49">
        <f t="shared" si="13"/>
        <v>19.999668571380642</v>
      </c>
    </row>
    <row r="155" spans="2:6" x14ac:dyDescent="0.2">
      <c r="B155" s="26">
        <f t="shared" si="14"/>
        <v>45433</v>
      </c>
      <c r="C155" s="47">
        <f t="shared" si="11"/>
        <v>142</v>
      </c>
      <c r="D155" s="48">
        <f t="shared" si="12"/>
        <v>3.5172073545993428</v>
      </c>
      <c r="E155" s="46">
        <f t="shared" si="10"/>
        <v>139.67213114754099</v>
      </c>
      <c r="F155" s="49">
        <f t="shared" si="13"/>
        <v>20.206906270782198</v>
      </c>
    </row>
    <row r="156" spans="2:6" x14ac:dyDescent="0.2">
      <c r="B156" s="26">
        <f t="shared" si="14"/>
        <v>45434</v>
      </c>
      <c r="C156" s="47">
        <f t="shared" si="11"/>
        <v>143</v>
      </c>
      <c r="D156" s="48">
        <f t="shared" si="12"/>
        <v>3.4321127681059416</v>
      </c>
      <c r="E156" s="46">
        <f t="shared" si="10"/>
        <v>140.65573770491804</v>
      </c>
      <c r="F156" s="49">
        <f t="shared" si="13"/>
        <v>20.408188902157139</v>
      </c>
    </row>
    <row r="157" spans="2:6" x14ac:dyDescent="0.2">
      <c r="B157" s="26">
        <f t="shared" si="14"/>
        <v>45435</v>
      </c>
      <c r="C157" s="47">
        <f t="shared" si="11"/>
        <v>144</v>
      </c>
      <c r="D157" s="48">
        <f t="shared" si="12"/>
        <v>3.3386399298813805</v>
      </c>
      <c r="E157" s="46">
        <f t="shared" si="10"/>
        <v>141.63934426229508</v>
      </c>
      <c r="F157" s="49">
        <f t="shared" si="13"/>
        <v>20.603457146590124</v>
      </c>
    </row>
    <row r="158" spans="2:6" x14ac:dyDescent="0.2">
      <c r="B158" s="26">
        <f t="shared" si="14"/>
        <v>45436</v>
      </c>
      <c r="C158" s="47">
        <f t="shared" si="11"/>
        <v>145</v>
      </c>
      <c r="D158" s="48">
        <f t="shared" si="12"/>
        <v>3.2369842095758576</v>
      </c>
      <c r="E158" s="46">
        <f t="shared" si="10"/>
        <v>142.62295081967213</v>
      </c>
      <c r="F158" s="49">
        <f t="shared" si="13"/>
        <v>20.79265345763325</v>
      </c>
    </row>
    <row r="159" spans="2:6" x14ac:dyDescent="0.2">
      <c r="B159" s="26">
        <f t="shared" si="14"/>
        <v>45437</v>
      </c>
      <c r="C159" s="47">
        <f t="shared" si="11"/>
        <v>146</v>
      </c>
      <c r="D159" s="48">
        <f t="shared" si="12"/>
        <v>3.1273518740247503</v>
      </c>
      <c r="E159" s="46">
        <f t="shared" si="10"/>
        <v>143.60655737704917</v>
      </c>
      <c r="F159" s="49">
        <f t="shared" si="13"/>
        <v>20.975722078265257</v>
      </c>
    </row>
    <row r="160" spans="2:6" x14ac:dyDescent="0.2">
      <c r="B160" s="26">
        <f t="shared" si="14"/>
        <v>45438</v>
      </c>
      <c r="C160" s="47">
        <f t="shared" si="11"/>
        <v>147</v>
      </c>
      <c r="D160" s="48">
        <f t="shared" si="12"/>
        <v>3.0099598186405174</v>
      </c>
      <c r="E160" s="46">
        <f t="shared" si="10"/>
        <v>144.59016393442624</v>
      </c>
      <c r="F160" s="49">
        <f t="shared" si="13"/>
        <v>21.152609057323357</v>
      </c>
    </row>
    <row r="161" spans="2:6" x14ac:dyDescent="0.2">
      <c r="B161" s="26">
        <f t="shared" si="14"/>
        <v>45439</v>
      </c>
      <c r="C161" s="47">
        <f t="shared" si="11"/>
        <v>148</v>
      </c>
      <c r="D161" s="48">
        <f t="shared" si="12"/>
        <v>2.8850352859150012</v>
      </c>
      <c r="E161" s="46">
        <f t="shared" si="10"/>
        <v>145.57377049180329</v>
      </c>
      <c r="F161" s="49">
        <f t="shared" si="13"/>
        <v>21.323262265402928</v>
      </c>
    </row>
    <row r="162" spans="2:6" x14ac:dyDescent="0.2">
      <c r="B162" s="26">
        <f t="shared" si="14"/>
        <v>45440</v>
      </c>
      <c r="C162" s="47">
        <f t="shared" si="11"/>
        <v>149</v>
      </c>
      <c r="D162" s="48">
        <f t="shared" si="12"/>
        <v>2.7528155713714941</v>
      </c>
      <c r="E162" s="46">
        <f t="shared" si="10"/>
        <v>146.55737704918033</v>
      </c>
      <c r="F162" s="49">
        <f t="shared" si="13"/>
        <v>21.48763141022026</v>
      </c>
    </row>
    <row r="163" spans="2:6" x14ac:dyDescent="0.2">
      <c r="B163" s="26">
        <f t="shared" si="14"/>
        <v>45441</v>
      </c>
      <c r="C163" s="47">
        <f t="shared" si="11"/>
        <v>150</v>
      </c>
      <c r="D163" s="48">
        <f t="shared" si="12"/>
        <v>2.6135477173209285</v>
      </c>
      <c r="E163" s="46">
        <f t="shared" si="10"/>
        <v>147.54098360655738</v>
      </c>
      <c r="F163" s="49">
        <f t="shared" si="13"/>
        <v>21.645668051433926</v>
      </c>
    </row>
    <row r="164" spans="2:6" x14ac:dyDescent="0.2">
      <c r="B164" s="26">
        <f t="shared" si="14"/>
        <v>45442</v>
      </c>
      <c r="C164" s="47">
        <f t="shared" si="11"/>
        <v>151</v>
      </c>
      <c r="D164" s="48">
        <f t="shared" si="12"/>
        <v>2.4674881947909961</v>
      </c>
      <c r="E164" s="46">
        <f t="shared" si="10"/>
        <v>148.52459016393442</v>
      </c>
      <c r="F164" s="49">
        <f t="shared" si="13"/>
        <v>21.797325614920386</v>
      </c>
    </row>
    <row r="165" spans="2:6" x14ac:dyDescent="0.2">
      <c r="B165" s="26">
        <f t="shared" si="14"/>
        <v>45443</v>
      </c>
      <c r="C165" s="47">
        <f t="shared" si="11"/>
        <v>152</v>
      </c>
      <c r="D165" s="48">
        <f t="shared" si="12"/>
        <v>2.3149025740110014</v>
      </c>
      <c r="E165" s="46">
        <f t="shared" si="10"/>
        <v>149.50819672131146</v>
      </c>
      <c r="F165" s="49">
        <f t="shared" si="13"/>
        <v>21.942559406499573</v>
      </c>
    </row>
    <row r="166" spans="2:6" x14ac:dyDescent="0.2">
      <c r="B166" s="26">
        <f t="shared" si="14"/>
        <v>45444</v>
      </c>
      <c r="C166" s="47">
        <f t="shared" si="11"/>
        <v>153</v>
      </c>
      <c r="D166" s="48">
        <f t="shared" si="12"/>
        <v>2.1560651838488925</v>
      </c>
      <c r="E166" s="46">
        <f t="shared" si="10"/>
        <v>150.49180327868854</v>
      </c>
      <c r="F166" s="49">
        <f t="shared" si="13"/>
        <v>22.081326625106502</v>
      </c>
    </row>
    <row r="167" spans="2:6" x14ac:dyDescent="0.2">
      <c r="B167" s="26">
        <f t="shared" si="14"/>
        <v>45445</v>
      </c>
      <c r="C167" s="47">
        <f t="shared" si="11"/>
        <v>154</v>
      </c>
      <c r="D167" s="48">
        <f t="shared" si="12"/>
        <v>1.9912587606100587</v>
      </c>
      <c r="E167" s="46">
        <f t="shared" si="10"/>
        <v>151.47540983606558</v>
      </c>
      <c r="F167" s="49">
        <f t="shared" si="13"/>
        <v>22.213586375404908</v>
      </c>
    </row>
    <row r="168" spans="2:6" x14ac:dyDescent="0.2">
      <c r="B168" s="26">
        <f t="shared" si="14"/>
        <v>45446</v>
      </c>
      <c r="C168" s="47">
        <f t="shared" si="11"/>
        <v>155</v>
      </c>
      <c r="D168" s="48">
        <f t="shared" si="12"/>
        <v>1.8207740866199584</v>
      </c>
      <c r="E168" s="46">
        <f t="shared" si="10"/>
        <v>152.45901639344262</v>
      </c>
      <c r="F168" s="49">
        <f t="shared" si="13"/>
        <v>22.339299679839318</v>
      </c>
    </row>
    <row r="169" spans="2:6" x14ac:dyDescent="0.2">
      <c r="B169" s="26">
        <f t="shared" si="14"/>
        <v>45447</v>
      </c>
      <c r="C169" s="47">
        <f t="shared" si="11"/>
        <v>156</v>
      </c>
      <c r="D169" s="48">
        <f t="shared" si="12"/>
        <v>1.6449096190250483</v>
      </c>
      <c r="E169" s="46">
        <f t="shared" si="10"/>
        <v>153.44262295081967</v>
      </c>
      <c r="F169" s="49">
        <f t="shared" si="13"/>
        <v>22.458429490121897</v>
      </c>
    </row>
    <row r="170" spans="2:6" x14ac:dyDescent="0.2">
      <c r="B170" s="26">
        <f t="shared" si="14"/>
        <v>45448</v>
      </c>
      <c r="C170" s="47">
        <f t="shared" si="11"/>
        <v>157</v>
      </c>
      <c r="D170" s="48">
        <f t="shared" si="12"/>
        <v>1.463971109257761</v>
      </c>
      <c r="E170" s="46">
        <f t="shared" si="10"/>
        <v>154.42622950819671</v>
      </c>
      <c r="F170" s="49">
        <f t="shared" si="13"/>
        <v>22.570940698150753</v>
      </c>
    </row>
    <row r="171" spans="2:6" x14ac:dyDescent="0.2">
      <c r="B171" s="26">
        <f t="shared" si="14"/>
        <v>45449</v>
      </c>
      <c r="C171" s="47">
        <f t="shared" si="11"/>
        <v>158</v>
      </c>
      <c r="D171" s="48">
        <f t="shared" si="12"/>
        <v>1.278271213622709</v>
      </c>
      <c r="E171" s="46">
        <f t="shared" si="10"/>
        <v>155.40983606557376</v>
      </c>
      <c r="F171" s="49">
        <f t="shared" si="13"/>
        <v>22.676800146356463</v>
      </c>
    </row>
    <row r="172" spans="2:6" x14ac:dyDescent="0.2">
      <c r="B172" s="26">
        <f t="shared" si="14"/>
        <v>45450</v>
      </c>
      <c r="C172" s="47">
        <f t="shared" si="11"/>
        <v>159</v>
      </c>
      <c r="D172" s="48">
        <f t="shared" si="12"/>
        <v>1.088129095471567</v>
      </c>
      <c r="E172" s="46">
        <f t="shared" si="10"/>
        <v>156.39344262295083</v>
      </c>
      <c r="F172" s="49">
        <f t="shared" si="13"/>
        <v>22.775976637473743</v>
      </c>
    </row>
    <row r="173" spans="2:6" x14ac:dyDescent="0.2">
      <c r="B173" s="26">
        <f t="shared" si="14"/>
        <v>45451</v>
      </c>
      <c r="C173" s="47">
        <f t="shared" si="11"/>
        <v>160</v>
      </c>
      <c r="D173" s="48">
        <f t="shared" si="12"/>
        <v>0.89387001944426991</v>
      </c>
      <c r="E173" s="46">
        <f t="shared" si="10"/>
        <v>157.37704918032787</v>
      </c>
      <c r="F173" s="49">
        <f t="shared" si="13"/>
        <v>22.868440943735457</v>
      </c>
    </row>
    <row r="174" spans="2:6" x14ac:dyDescent="0.2">
      <c r="B174" s="26">
        <f t="shared" si="14"/>
        <v>45452</v>
      </c>
      <c r="C174" s="47">
        <f t="shared" si="11"/>
        <v>161</v>
      </c>
      <c r="D174" s="48">
        <f t="shared" si="12"/>
        <v>0.69582493826343672</v>
      </c>
      <c r="E174" s="46">
        <f t="shared" si="10"/>
        <v>158.36065573770492</v>
      </c>
      <c r="F174" s="49">
        <f t="shared" si="13"/>
        <v>22.954165815486139</v>
      </c>
    </row>
    <row r="175" spans="2:6" x14ac:dyDescent="0.2">
      <c r="B175" s="26">
        <f t="shared" si="14"/>
        <v>45453</v>
      </c>
      <c r="C175" s="47">
        <f t="shared" si="11"/>
        <v>162</v>
      </c>
      <c r="D175" s="48">
        <f t="shared" si="12"/>
        <v>0.49433007257793715</v>
      </c>
      <c r="E175" s="46">
        <f t="shared" si="10"/>
        <v>159.34426229508196</v>
      </c>
      <c r="F175" s="49">
        <f t="shared" si="13"/>
        <v>23.033125989212611</v>
      </c>
    </row>
    <row r="176" spans="2:6" x14ac:dyDescent="0.2">
      <c r="B176" s="26">
        <f t="shared" si="14"/>
        <v>45454</v>
      </c>
      <c r="C176" s="47">
        <f t="shared" si="11"/>
        <v>163</v>
      </c>
      <c r="D176" s="48">
        <f t="shared" si="12"/>
        <v>0.28972648435968651</v>
      </c>
      <c r="E176" s="46">
        <f t="shared" si="10"/>
        <v>160.32786885245901</v>
      </c>
      <c r="F176" s="49">
        <f t="shared" si="13"/>
        <v>23.105298194989256</v>
      </c>
    </row>
    <row r="177" spans="2:6" x14ac:dyDescent="0.2">
      <c r="B177" s="26">
        <f t="shared" si="14"/>
        <v>45455</v>
      </c>
      <c r="C177" s="47">
        <f t="shared" si="11"/>
        <v>164</v>
      </c>
      <c r="D177" s="48">
        <f t="shared" si="12"/>
        <v>8.2359644365398665E-2</v>
      </c>
      <c r="E177" s="46">
        <f t="shared" si="10"/>
        <v>161.31147540983608</v>
      </c>
      <c r="F177" s="49">
        <f t="shared" si="13"/>
        <v>23.170661163335758</v>
      </c>
    </row>
    <row r="178" spans="2:6" x14ac:dyDescent="0.2">
      <c r="B178" s="26">
        <f t="shared" si="14"/>
        <v>45456</v>
      </c>
      <c r="C178" s="47">
        <f t="shared" si="11"/>
        <v>165</v>
      </c>
      <c r="D178" s="48">
        <f t="shared" si="12"/>
        <v>-0.12742100581775784</v>
      </c>
      <c r="E178" s="46">
        <f t="shared" si="10"/>
        <v>162.29508196721312</v>
      </c>
      <c r="F178" s="49">
        <f t="shared" si="13"/>
        <v>23.229195631485339</v>
      </c>
    </row>
    <row r="179" spans="2:6" x14ac:dyDescent="0.2">
      <c r="B179" s="26">
        <f t="shared" si="14"/>
        <v>45457</v>
      </c>
      <c r="C179" s="47">
        <f t="shared" si="11"/>
        <v>166</v>
      </c>
      <c r="D179" s="48">
        <f t="shared" si="12"/>
        <v>-0.33926249661746688</v>
      </c>
      <c r="E179" s="46">
        <f t="shared" si="10"/>
        <v>163.27868852459017</v>
      </c>
      <c r="F179" s="49">
        <f t="shared" si="13"/>
        <v>23.280884349061562</v>
      </c>
    </row>
    <row r="180" spans="2:6" x14ac:dyDescent="0.2">
      <c r="B180" s="26">
        <f t="shared" si="14"/>
        <v>45458</v>
      </c>
      <c r="C180" s="47">
        <f t="shared" si="11"/>
        <v>167</v>
      </c>
      <c r="D180" s="48">
        <f t="shared" si="12"/>
        <v>-0.55280877768122938</v>
      </c>
      <c r="E180" s="46">
        <f t="shared" si="10"/>
        <v>164.26229508196721</v>
      </c>
      <c r="F180" s="49">
        <f t="shared" si="13"/>
        <v>23.325712083162113</v>
      </c>
    </row>
    <row r="181" spans="2:6" x14ac:dyDescent="0.2">
      <c r="B181" s="26">
        <f t="shared" si="14"/>
        <v>45459</v>
      </c>
      <c r="C181" s="47">
        <f t="shared" si="11"/>
        <v>168</v>
      </c>
      <c r="D181" s="48">
        <f t="shared" si="12"/>
        <v>-0.76770116890485784</v>
      </c>
      <c r="E181" s="46">
        <f t="shared" si="10"/>
        <v>165.24590163934425</v>
      </c>
      <c r="F181" s="49">
        <f t="shared" si="13"/>
        <v>23.363665622847989</v>
      </c>
    </row>
    <row r="182" spans="2:6" x14ac:dyDescent="0.2">
      <c r="B182" s="26">
        <f t="shared" si="14"/>
        <v>45460</v>
      </c>
      <c r="C182" s="47">
        <f t="shared" si="11"/>
        <v>169</v>
      </c>
      <c r="D182" s="48">
        <f t="shared" si="12"/>
        <v>-0.9835788147434803</v>
      </c>
      <c r="E182" s="46">
        <f t="shared" ref="E182:E245" si="15">360*C182/$D$5</f>
        <v>166.2295081967213</v>
      </c>
      <c r="F182" s="49">
        <f t="shared" si="13"/>
        <v>23.394733783036848</v>
      </c>
    </row>
    <row r="183" spans="2:6" x14ac:dyDescent="0.2">
      <c r="B183" s="26">
        <f t="shared" si="14"/>
        <v>45461</v>
      </c>
      <c r="C183" s="47">
        <f t="shared" si="11"/>
        <v>170</v>
      </c>
      <c r="D183" s="48">
        <f t="shared" si="12"/>
        <v>-1.2000791412603329</v>
      </c>
      <c r="E183" s="46">
        <f t="shared" si="15"/>
        <v>167.21311475409837</v>
      </c>
      <c r="F183" s="49">
        <f t="shared" si="13"/>
        <v>23.418907407799274</v>
      </c>
    </row>
    <row r="184" spans="2:6" x14ac:dyDescent="0.2">
      <c r="B184" s="26">
        <f t="shared" si="14"/>
        <v>45462</v>
      </c>
      <c r="C184" s="47">
        <f t="shared" si="11"/>
        <v>171</v>
      </c>
      <c r="D184" s="48">
        <f t="shared" si="12"/>
        <v>-1.4168383153652147</v>
      </c>
      <c r="E184" s="46">
        <f t="shared" si="15"/>
        <v>168.19672131147541</v>
      </c>
      <c r="F184" s="49">
        <f t="shared" si="13"/>
        <v>23.436179373057097</v>
      </c>
    </row>
    <row r="185" spans="2:6" x14ac:dyDescent="0.2">
      <c r="B185" s="26">
        <f t="shared" si="14"/>
        <v>45463</v>
      </c>
      <c r="C185" s="47">
        <f t="shared" si="11"/>
        <v>172</v>
      </c>
      <c r="D185" s="48">
        <f t="shared" si="12"/>
        <v>-1.6334917056919607</v>
      </c>
      <c r="E185" s="46">
        <f t="shared" si="15"/>
        <v>169.18032786885246</v>
      </c>
      <c r="F185" s="49">
        <f t="shared" si="13"/>
        <v>23.44654458868288</v>
      </c>
    </row>
    <row r="186" spans="2:6" x14ac:dyDescent="0.2">
      <c r="B186" s="26">
        <f t="shared" si="14"/>
        <v>45464</v>
      </c>
      <c r="C186" s="47">
        <f t="shared" si="11"/>
        <v>173</v>
      </c>
      <c r="D186" s="48">
        <f t="shared" si="12"/>
        <v>-1.8496743445621693</v>
      </c>
      <c r="E186" s="46">
        <f t="shared" si="15"/>
        <v>170.1639344262295</v>
      </c>
      <c r="F186" s="49">
        <f t="shared" si="13"/>
        <v>23.45</v>
      </c>
    </row>
    <row r="187" spans="2:6" x14ac:dyDescent="0.2">
      <c r="B187" s="26">
        <f t="shared" si="14"/>
        <v>45465</v>
      </c>
      <c r="C187" s="47">
        <f t="shared" si="11"/>
        <v>174</v>
      </c>
      <c r="D187" s="48">
        <f t="shared" si="12"/>
        <v>-2.06502139048122</v>
      </c>
      <c r="E187" s="46">
        <f t="shared" si="15"/>
        <v>171.14754098360655</v>
      </c>
      <c r="F187" s="49">
        <f t="shared" si="13"/>
        <v>23.44654458868288</v>
      </c>
    </row>
    <row r="188" spans="2:6" x14ac:dyDescent="0.2">
      <c r="B188" s="26">
        <f t="shared" si="14"/>
        <v>45466</v>
      </c>
      <c r="C188" s="47">
        <f t="shared" si="11"/>
        <v>175</v>
      </c>
      <c r="D188" s="48">
        <f t="shared" si="12"/>
        <v>-2.2791685906119095</v>
      </c>
      <c r="E188" s="46">
        <f t="shared" si="15"/>
        <v>172.13114754098362</v>
      </c>
      <c r="F188" s="49">
        <f t="shared" si="13"/>
        <v>23.436179373057097</v>
      </c>
    </row>
    <row r="189" spans="2:6" x14ac:dyDescent="0.2">
      <c r="B189" s="26">
        <f t="shared" si="14"/>
        <v>45467</v>
      </c>
      <c r="C189" s="47">
        <f t="shared" si="11"/>
        <v>176</v>
      </c>
      <c r="D189" s="48">
        <f t="shared" si="12"/>
        <v>-2.4917527426709718</v>
      </c>
      <c r="E189" s="46">
        <f t="shared" si="15"/>
        <v>173.11475409836066</v>
      </c>
      <c r="F189" s="49">
        <f t="shared" si="13"/>
        <v>23.418907407799274</v>
      </c>
    </row>
    <row r="190" spans="2:6" x14ac:dyDescent="0.2">
      <c r="B190" s="26">
        <f t="shared" si="14"/>
        <v>45468</v>
      </c>
      <c r="C190" s="47">
        <f t="shared" si="11"/>
        <v>177</v>
      </c>
      <c r="D190" s="48">
        <f t="shared" si="12"/>
        <v>-2.7024121556945153</v>
      </c>
      <c r="E190" s="46">
        <f t="shared" si="15"/>
        <v>174.09836065573771</v>
      </c>
      <c r="F190" s="49">
        <f t="shared" si="13"/>
        <v>23.394733783036848</v>
      </c>
    </row>
    <row r="191" spans="2:6" x14ac:dyDescent="0.2">
      <c r="B191" s="26">
        <f t="shared" si="14"/>
        <v>45469</v>
      </c>
      <c r="C191" s="47">
        <f t="shared" si="11"/>
        <v>178</v>
      </c>
      <c r="D191" s="48">
        <f t="shared" si="12"/>
        <v>-2.9107871091195805</v>
      </c>
      <c r="E191" s="46">
        <f t="shared" si="15"/>
        <v>175.08196721311475</v>
      </c>
      <c r="F191" s="49">
        <f t="shared" si="13"/>
        <v>23.363665622847989</v>
      </c>
    </row>
    <row r="192" spans="2:6" x14ac:dyDescent="0.2">
      <c r="B192" s="26">
        <f t="shared" si="14"/>
        <v>45470</v>
      </c>
      <c r="C192" s="47">
        <f t="shared" si="11"/>
        <v>179</v>
      </c>
      <c r="D192" s="48">
        <f t="shared" si="12"/>
        <v>-3.1165203096310283</v>
      </c>
      <c r="E192" s="46">
        <f t="shared" si="15"/>
        <v>176.0655737704918</v>
      </c>
      <c r="F192" s="49">
        <f t="shared" si="13"/>
        <v>23.325712083162113</v>
      </c>
    </row>
    <row r="193" spans="2:6" x14ac:dyDescent="0.2">
      <c r="B193" s="26">
        <f t="shared" si="14"/>
        <v>45471</v>
      </c>
      <c r="C193" s="47">
        <f t="shared" si="11"/>
        <v>180</v>
      </c>
      <c r="D193" s="48">
        <f t="shared" si="12"/>
        <v>-3.3192573452256333</v>
      </c>
      <c r="E193" s="46">
        <f t="shared" si="15"/>
        <v>177.04918032786884</v>
      </c>
      <c r="F193" s="49">
        <f t="shared" si="13"/>
        <v>23.280884349061562</v>
      </c>
    </row>
    <row r="194" spans="2:6" x14ac:dyDescent="0.2">
      <c r="B194" s="26">
        <f t="shared" si="14"/>
        <v>45472</v>
      </c>
      <c r="C194" s="47">
        <f t="shared" si="11"/>
        <v>181</v>
      </c>
      <c r="D194" s="48">
        <f t="shared" si="12"/>
        <v>-3.5186471359484131</v>
      </c>
      <c r="E194" s="46">
        <f t="shared" si="15"/>
        <v>178.03278688524591</v>
      </c>
      <c r="F194" s="49">
        <f t="shared" si="13"/>
        <v>23.229195631485339</v>
      </c>
    </row>
    <row r="195" spans="2:6" x14ac:dyDescent="0.2">
      <c r="B195" s="26">
        <f t="shared" si="14"/>
        <v>45473</v>
      </c>
      <c r="C195" s="47">
        <f t="shared" si="11"/>
        <v>182</v>
      </c>
      <c r="D195" s="48">
        <f t="shared" si="12"/>
        <v>-3.7143423807601996</v>
      </c>
      <c r="E195" s="46">
        <f t="shared" si="15"/>
        <v>179.01639344262296</v>
      </c>
      <c r="F195" s="49">
        <f t="shared" si="13"/>
        <v>23.170661163335758</v>
      </c>
    </row>
    <row r="196" spans="2:6" x14ac:dyDescent="0.2">
      <c r="B196" s="26">
        <f t="shared" si="14"/>
        <v>45474</v>
      </c>
      <c r="C196" s="47">
        <f t="shared" si="11"/>
        <v>183</v>
      </c>
      <c r="D196" s="48">
        <f t="shared" si="12"/>
        <v>-3.9059999999999988</v>
      </c>
      <c r="E196" s="46">
        <f t="shared" si="15"/>
        <v>180</v>
      </c>
      <c r="F196" s="49">
        <f t="shared" si="13"/>
        <v>23.105298194989256</v>
      </c>
    </row>
    <row r="197" spans="2:6" x14ac:dyDescent="0.2">
      <c r="B197" s="26">
        <f t="shared" si="14"/>
        <v>45475</v>
      </c>
      <c r="C197" s="47">
        <f t="shared" si="11"/>
        <v>184</v>
      </c>
      <c r="D197" s="48">
        <f t="shared" si="12"/>
        <v>-4.093281572910799</v>
      </c>
      <c r="E197" s="46">
        <f t="shared" si="15"/>
        <v>180.98360655737704</v>
      </c>
      <c r="F197" s="49">
        <f t="shared" si="13"/>
        <v>23.033125989212614</v>
      </c>
    </row>
    <row r="198" spans="2:6" x14ac:dyDescent="0.2">
      <c r="B198" s="26">
        <f t="shared" si="14"/>
        <v>45476</v>
      </c>
      <c r="C198" s="47">
        <f t="shared" si="11"/>
        <v>185</v>
      </c>
      <c r="D198" s="48">
        <f t="shared" si="12"/>
        <v>-4.2758537697033665</v>
      </c>
      <c r="E198" s="46">
        <f t="shared" si="15"/>
        <v>181.96721311475409</v>
      </c>
      <c r="F198" s="49">
        <f t="shared" si="13"/>
        <v>22.954165815486142</v>
      </c>
    </row>
    <row r="199" spans="2:6" x14ac:dyDescent="0.2">
      <c r="B199" s="26">
        <f t="shared" si="14"/>
        <v>45477</v>
      </c>
      <c r="C199" s="47">
        <f t="shared" si="11"/>
        <v>186</v>
      </c>
      <c r="D199" s="48">
        <f t="shared" si="12"/>
        <v>-4.4533887776389784</v>
      </c>
      <c r="E199" s="46">
        <f t="shared" si="15"/>
        <v>182.95081967213116</v>
      </c>
      <c r="F199" s="49">
        <f t="shared" si="13"/>
        <v>22.868440943735457</v>
      </c>
    </row>
    <row r="200" spans="2:6" x14ac:dyDescent="0.2">
      <c r="B200" s="26">
        <f t="shared" si="14"/>
        <v>45478</v>
      </c>
      <c r="C200" s="47">
        <f t="shared" si="11"/>
        <v>187</v>
      </c>
      <c r="D200" s="48">
        <f t="shared" si="12"/>
        <v>-4.6255647206190398</v>
      </c>
      <c r="E200" s="46">
        <f t="shared" si="15"/>
        <v>183.9344262295082</v>
      </c>
      <c r="F200" s="49">
        <f t="shared" si="13"/>
        <v>22.775976637473747</v>
      </c>
    </row>
    <row r="201" spans="2:6" x14ac:dyDescent="0.2">
      <c r="B201" s="26">
        <f t="shared" si="14"/>
        <v>45479</v>
      </c>
      <c r="C201" s="47">
        <f t="shared" si="11"/>
        <v>188</v>
      </c>
      <c r="D201" s="48">
        <f t="shared" si="12"/>
        <v>-4.7920660717772741</v>
      </c>
      <c r="E201" s="46">
        <f t="shared" si="15"/>
        <v>184.91803278688525</v>
      </c>
      <c r="F201" s="49">
        <f t="shared" si="13"/>
        <v>22.676800146356463</v>
      </c>
    </row>
    <row r="202" spans="2:6" x14ac:dyDescent="0.2">
      <c r="B202" s="26">
        <f t="shared" si="14"/>
        <v>45480</v>
      </c>
      <c r="C202" s="47">
        <f t="shared" si="11"/>
        <v>189</v>
      </c>
      <c r="D202" s="48">
        <f t="shared" si="12"/>
        <v>-4.9525840585783456</v>
      </c>
      <c r="E202" s="46">
        <f t="shared" si="15"/>
        <v>185.90163934426229</v>
      </c>
      <c r="F202" s="49">
        <f t="shared" si="13"/>
        <v>22.570940698150757</v>
      </c>
    </row>
    <row r="203" spans="2:6" x14ac:dyDescent="0.2">
      <c r="B203" s="26">
        <f t="shared" si="14"/>
        <v>45481</v>
      </c>
      <c r="C203" s="47">
        <f t="shared" si="11"/>
        <v>190</v>
      </c>
      <c r="D203" s="48">
        <f t="shared" si="12"/>
        <v>-5.106817059935608</v>
      </c>
      <c r="E203" s="46">
        <f t="shared" si="15"/>
        <v>186.88524590163934</v>
      </c>
      <c r="F203" s="49">
        <f t="shared" si="13"/>
        <v>22.458429490121897</v>
      </c>
    </row>
    <row r="204" spans="2:6" x14ac:dyDescent="0.2">
      <c r="B204" s="26">
        <f t="shared" si="14"/>
        <v>45482</v>
      </c>
      <c r="C204" s="47">
        <f t="shared" si="11"/>
        <v>191</v>
      </c>
      <c r="D204" s="48">
        <f t="shared" si="12"/>
        <v>-5.2544709948701502</v>
      </c>
      <c r="E204" s="46">
        <f t="shared" si="15"/>
        <v>187.86885245901638</v>
      </c>
      <c r="F204" s="49">
        <f t="shared" si="13"/>
        <v>22.339299679839321</v>
      </c>
    </row>
    <row r="205" spans="2:6" x14ac:dyDescent="0.2">
      <c r="B205" s="26">
        <f t="shared" si="14"/>
        <v>45483</v>
      </c>
      <c r="C205" s="47">
        <f t="shared" si="11"/>
        <v>192</v>
      </c>
      <c r="D205" s="48">
        <f t="shared" si="12"/>
        <v>-5.3952597022432514</v>
      </c>
      <c r="E205" s="46">
        <f t="shared" si="15"/>
        <v>188.85245901639345</v>
      </c>
      <c r="F205" s="49">
        <f t="shared" si="13"/>
        <v>22.213586375404912</v>
      </c>
    </row>
    <row r="206" spans="2:6" x14ac:dyDescent="0.2">
      <c r="B206" s="26">
        <f t="shared" si="14"/>
        <v>45484</v>
      </c>
      <c r="C206" s="47">
        <f t="shared" si="11"/>
        <v>193</v>
      </c>
      <c r="D206" s="48">
        <f t="shared" si="12"/>
        <v>-5.5289053111048432</v>
      </c>
      <c r="E206" s="46">
        <f t="shared" si="15"/>
        <v>189.8360655737705</v>
      </c>
      <c r="F206" s="49">
        <f t="shared" si="13"/>
        <v>22.081326625106502</v>
      </c>
    </row>
    <row r="207" spans="2:6" x14ac:dyDescent="0.2">
      <c r="B207" s="26">
        <f t="shared" si="14"/>
        <v>45485</v>
      </c>
      <c r="C207" s="47">
        <f t="shared" ref="C207:C270" si="16">B207-DATE(YEAR(B207),1,0)</f>
        <v>194</v>
      </c>
      <c r="D207" s="48">
        <f t="shared" ref="D207:D270" si="17">0.258*COS(RADIANS(E207))-7.416*SIN(RADIANS(E207))-3.648*COS(2*RADIANS(E207))-9.228*SIN(2*RADIANS(E207))</f>
        <v>-5.6551386012117835</v>
      </c>
      <c r="E207" s="46">
        <f t="shared" si="15"/>
        <v>190.81967213114754</v>
      </c>
      <c r="F207" s="49">
        <f t="shared" ref="F207:F270" si="18">-23.45*COS((PI()/180)*(360/$D$5)*(C207+10))</f>
        <v>21.942559406499576</v>
      </c>
    </row>
    <row r="208" spans="2:6" x14ac:dyDescent="0.2">
      <c r="B208" s="26">
        <f t="shared" ref="B208:B271" si="19">B207+1</f>
        <v>45486</v>
      </c>
      <c r="C208" s="47">
        <f t="shared" si="16"/>
        <v>195</v>
      </c>
      <c r="D208" s="48">
        <f t="shared" si="17"/>
        <v>-5.7736993532811756</v>
      </c>
      <c r="E208" s="46">
        <f t="shared" si="15"/>
        <v>191.80327868852459</v>
      </c>
      <c r="F208" s="49">
        <f t="shared" si="18"/>
        <v>21.797325614920386</v>
      </c>
    </row>
    <row r="209" spans="2:6" x14ac:dyDescent="0.2">
      <c r="B209" s="26">
        <f t="shared" si="19"/>
        <v>45487</v>
      </c>
      <c r="C209" s="47">
        <f t="shared" si="16"/>
        <v>196</v>
      </c>
      <c r="D209" s="48">
        <f t="shared" si="17"/>
        <v>-5.8843366885562434</v>
      </c>
      <c r="E209" s="46">
        <f t="shared" si="15"/>
        <v>192.78688524590163</v>
      </c>
      <c r="F209" s="49">
        <f t="shared" si="18"/>
        <v>21.64566805143393</v>
      </c>
    </row>
    <row r="210" spans="2:6" x14ac:dyDescent="0.2">
      <c r="B210" s="26">
        <f t="shared" si="19"/>
        <v>45488</v>
      </c>
      <c r="C210" s="47">
        <f t="shared" si="16"/>
        <v>197</v>
      </c>
      <c r="D210" s="48">
        <f t="shared" si="17"/>
        <v>-5.9868093972748007</v>
      </c>
      <c r="E210" s="46">
        <f t="shared" si="15"/>
        <v>193.7704918032787</v>
      </c>
      <c r="F210" s="49">
        <f t="shared" si="18"/>
        <v>21.48763141022026</v>
      </c>
    </row>
    <row r="211" spans="2:6" x14ac:dyDescent="0.2">
      <c r="B211" s="26">
        <f t="shared" si="19"/>
        <v>45489</v>
      </c>
      <c r="C211" s="47">
        <f t="shared" si="16"/>
        <v>198</v>
      </c>
      <c r="D211" s="48">
        <f t="shared" si="17"/>
        <v>-6.0808862556434766</v>
      </c>
      <c r="E211" s="46">
        <f t="shared" si="15"/>
        <v>194.75409836065575</v>
      </c>
      <c r="F211" s="49">
        <f t="shared" si="18"/>
        <v>21.323262265402931</v>
      </c>
    </row>
    <row r="212" spans="2:6" x14ac:dyDescent="0.2">
      <c r="B212" s="26">
        <f t="shared" si="19"/>
        <v>45490</v>
      </c>
      <c r="C212" s="47">
        <f t="shared" si="16"/>
        <v>199</v>
      </c>
      <c r="D212" s="48">
        <f t="shared" si="17"/>
        <v>-6.1663463309345063</v>
      </c>
      <c r="E212" s="46">
        <f t="shared" si="15"/>
        <v>195.73770491803279</v>
      </c>
      <c r="F212" s="49">
        <f t="shared" si="18"/>
        <v>21.15260905732336</v>
      </c>
    </row>
    <row r="213" spans="2:6" x14ac:dyDescent="0.2">
      <c r="B213" s="26">
        <f t="shared" si="19"/>
        <v>45491</v>
      </c>
      <c r="C213" s="47">
        <f t="shared" si="16"/>
        <v>200</v>
      </c>
      <c r="D213" s="48">
        <f t="shared" si="17"/>
        <v>-6.2429792743357764</v>
      </c>
      <c r="E213" s="46">
        <f t="shared" si="15"/>
        <v>196.72131147540983</v>
      </c>
      <c r="F213" s="49">
        <f t="shared" si="18"/>
        <v>20.975722078265257</v>
      </c>
    </row>
    <row r="214" spans="2:6" x14ac:dyDescent="0.2">
      <c r="B214" s="26">
        <f t="shared" si="19"/>
        <v>45492</v>
      </c>
      <c r="C214" s="47">
        <f t="shared" si="16"/>
        <v>201</v>
      </c>
      <c r="D214" s="48">
        <f t="shared" si="17"/>
        <v>-6.3105856011994401</v>
      </c>
      <c r="E214" s="46">
        <f t="shared" si="15"/>
        <v>197.70491803278688</v>
      </c>
      <c r="F214" s="49">
        <f t="shared" si="18"/>
        <v>20.792653457633254</v>
      </c>
    </row>
    <row r="215" spans="2:6" x14ac:dyDescent="0.2">
      <c r="B215" s="26">
        <f t="shared" si="19"/>
        <v>45493</v>
      </c>
      <c r="C215" s="47">
        <f t="shared" si="16"/>
        <v>202</v>
      </c>
      <c r="D215" s="48">
        <f t="shared" si="17"/>
        <v>-6.3689769583492488</v>
      </c>
      <c r="E215" s="46">
        <f t="shared" si="15"/>
        <v>198.68852459016392</v>
      </c>
      <c r="F215" s="49">
        <f t="shared" si="18"/>
        <v>20.603457146590127</v>
      </c>
    </row>
    <row r="216" spans="2:6" x14ac:dyDescent="0.2">
      <c r="B216" s="26">
        <f t="shared" si="19"/>
        <v>45494</v>
      </c>
      <c r="C216" s="47">
        <f t="shared" si="16"/>
        <v>203</v>
      </c>
      <c r="D216" s="48">
        <f t="shared" si="17"/>
        <v>-6.4179763781219803</v>
      </c>
      <c r="E216" s="46">
        <f t="shared" si="15"/>
        <v>199.67213114754099</v>
      </c>
      <c r="F216" s="49">
        <f t="shared" si="18"/>
        <v>20.408188902157143</v>
      </c>
    </row>
    <row r="217" spans="2:6" x14ac:dyDescent="0.2">
      <c r="B217" s="26">
        <f t="shared" si="19"/>
        <v>45495</v>
      </c>
      <c r="C217" s="47">
        <f t="shared" si="16"/>
        <v>204</v>
      </c>
      <c r="D217" s="48">
        <f t="shared" si="17"/>
        <v>-6.4574185188341442</v>
      </c>
      <c r="E217" s="46">
        <f t="shared" si="15"/>
        <v>200.65573770491804</v>
      </c>
      <c r="F217" s="49">
        <f t="shared" si="18"/>
        <v>20.206906270782195</v>
      </c>
    </row>
    <row r="218" spans="2:6" x14ac:dyDescent="0.2">
      <c r="B218" s="26">
        <f t="shared" si="19"/>
        <v>45496</v>
      </c>
      <c r="C218" s="47">
        <f t="shared" si="16"/>
        <v>205</v>
      </c>
      <c r="D218" s="48">
        <f t="shared" si="17"/>
        <v>-6.4871498913810814</v>
      </c>
      <c r="E218" s="46">
        <f t="shared" si="15"/>
        <v>201.63934426229508</v>
      </c>
      <c r="F218" s="49">
        <f t="shared" si="18"/>
        <v>19.999668571380642</v>
      </c>
    </row>
    <row r="219" spans="2:6" x14ac:dyDescent="0.2">
      <c r="B219" s="26">
        <f t="shared" si="19"/>
        <v>45497</v>
      </c>
      <c r="C219" s="47">
        <f t="shared" si="16"/>
        <v>206</v>
      </c>
      <c r="D219" s="48">
        <f t="shared" si="17"/>
        <v>-6.5070290716920471</v>
      </c>
      <c r="E219" s="46">
        <f t="shared" si="15"/>
        <v>202.62295081967213</v>
      </c>
      <c r="F219" s="49">
        <f t="shared" si="18"/>
        <v>19.786536877853706</v>
      </c>
    </row>
    <row r="220" spans="2:6" x14ac:dyDescent="0.2">
      <c r="B220" s="26">
        <f t="shared" si="19"/>
        <v>45498</v>
      </c>
      <c r="C220" s="47">
        <f t="shared" si="16"/>
        <v>207</v>
      </c>
      <c r="D220" s="48">
        <f t="shared" si="17"/>
        <v>-6.516926898781513</v>
      </c>
      <c r="E220" s="46">
        <f t="shared" si="15"/>
        <v>203.60655737704917</v>
      </c>
      <c r="F220" s="49">
        <f t="shared" si="18"/>
        <v>19.567574001089721</v>
      </c>
    </row>
    <row r="221" spans="2:6" x14ac:dyDescent="0.2">
      <c r="B221" s="26">
        <f t="shared" si="19"/>
        <v>45499</v>
      </c>
      <c r="C221" s="47">
        <f t="shared" si="16"/>
        <v>208</v>
      </c>
      <c r="D221" s="48">
        <f t="shared" si="17"/>
        <v>-6.5167266581540559</v>
      </c>
      <c r="E221" s="46">
        <f t="shared" si="15"/>
        <v>204.59016393442624</v>
      </c>
      <c r="F221" s="49">
        <f t="shared" si="18"/>
        <v>19.3428444704535</v>
      </c>
    </row>
    <row r="222" spans="2:6" x14ac:dyDescent="0.2">
      <c r="B222" s="26">
        <f t="shared" si="19"/>
        <v>45500</v>
      </c>
      <c r="C222" s="47">
        <f t="shared" si="16"/>
        <v>209</v>
      </c>
      <c r="D222" s="48">
        <f t="shared" si="17"/>
        <v>-6.5063242503374195</v>
      </c>
      <c r="E222" s="46">
        <f t="shared" si="15"/>
        <v>205.57377049180329</v>
      </c>
      <c r="F222" s="49">
        <f t="shared" si="18"/>
        <v>19.112414514769227</v>
      </c>
    </row>
    <row r="223" spans="2:6" x14ac:dyDescent="0.2">
      <c r="B223" s="26">
        <f t="shared" si="19"/>
        <v>45501</v>
      </c>
      <c r="C223" s="47">
        <f t="shared" si="16"/>
        <v>210</v>
      </c>
      <c r="D223" s="48">
        <f t="shared" si="17"/>
        <v>-6.4856283443360017</v>
      </c>
      <c r="E223" s="46">
        <f t="shared" si="15"/>
        <v>206.55737704918033</v>
      </c>
      <c r="F223" s="49">
        <f t="shared" si="18"/>
        <v>18.876352042802498</v>
      </c>
    </row>
    <row r="224" spans="2:6" x14ac:dyDescent="0.2">
      <c r="B224" s="26">
        <f t="shared" si="19"/>
        <v>45502</v>
      </c>
      <c r="C224" s="47">
        <f t="shared" si="16"/>
        <v>211</v>
      </c>
      <c r="D224" s="48">
        <f t="shared" si="17"/>
        <v>-6.4545605158147925</v>
      </c>
      <c r="E224" s="46">
        <f t="shared" si="15"/>
        <v>207.54098360655738</v>
      </c>
      <c r="F224" s="49">
        <f t="shared" si="18"/>
        <v>18.63472662324731</v>
      </c>
    </row>
    <row r="225" spans="2:6" x14ac:dyDescent="0.2">
      <c r="B225" s="26">
        <f t="shared" si="19"/>
        <v>45503</v>
      </c>
      <c r="C225" s="47">
        <f t="shared" si="16"/>
        <v>212</v>
      </c>
      <c r="D225" s="48">
        <f t="shared" si="17"/>
        <v>-6.4130553698419215</v>
      </c>
      <c r="E225" s="46">
        <f t="shared" si="15"/>
        <v>208.52459016393442</v>
      </c>
      <c r="F225" s="49">
        <f t="shared" si="18"/>
        <v>18.387609464223861</v>
      </c>
    </row>
    <row r="226" spans="2:6" x14ac:dyDescent="0.2">
      <c r="B226" s="26">
        <f t="shared" si="19"/>
        <v>45504</v>
      </c>
      <c r="C226" s="47">
        <f t="shared" si="16"/>
        <v>213</v>
      </c>
      <c r="D226" s="48">
        <f t="shared" si="17"/>
        <v>-6.3610606480361795</v>
      </c>
      <c r="E226" s="46">
        <f t="shared" si="15"/>
        <v>209.50819672131146</v>
      </c>
      <c r="F226" s="49">
        <f t="shared" si="18"/>
        <v>18.135073392293169</v>
      </c>
    </row>
    <row r="227" spans="2:6" x14ac:dyDescent="0.2">
      <c r="B227" s="26">
        <f t="shared" si="19"/>
        <v>45505</v>
      </c>
      <c r="C227" s="47">
        <f t="shared" si="16"/>
        <v>214</v>
      </c>
      <c r="D227" s="48">
        <f t="shared" si="17"/>
        <v>-6.2985373199843515</v>
      </c>
      <c r="E227" s="46">
        <f t="shared" si="15"/>
        <v>210.49180327868854</v>
      </c>
      <c r="F227" s="49">
        <f t="shared" si="18"/>
        <v>17.877192830994755</v>
      </c>
    </row>
    <row r="228" spans="2:6" x14ac:dyDescent="0.2">
      <c r="B228" s="26">
        <f t="shared" si="19"/>
        <v>45506</v>
      </c>
      <c r="C228" s="47">
        <f t="shared" si="16"/>
        <v>215</v>
      </c>
      <c r="D228" s="48">
        <f t="shared" si="17"/>
        <v>-6.2254596588118574</v>
      </c>
      <c r="E228" s="46">
        <f t="shared" si="15"/>
        <v>211.47540983606558</v>
      </c>
      <c r="F228" s="49">
        <f t="shared" si="18"/>
        <v>17.61404377891369</v>
      </c>
    </row>
    <row r="229" spans="2:6" x14ac:dyDescent="0.2">
      <c r="B229" s="26">
        <f t="shared" si="19"/>
        <v>45507</v>
      </c>
      <c r="C229" s="47">
        <f t="shared" si="16"/>
        <v>216</v>
      </c>
      <c r="D229" s="48">
        <f t="shared" si="17"/>
        <v>-6.1418153008088359</v>
      </c>
      <c r="E229" s="46">
        <f t="shared" si="15"/>
        <v>212.45901639344262</v>
      </c>
      <c r="F229" s="49">
        <f t="shared" si="18"/>
        <v>17.345703787283473</v>
      </c>
    </row>
    <row r="230" spans="2:6" x14ac:dyDescent="0.2">
      <c r="B230" s="26">
        <f t="shared" si="19"/>
        <v>45508</v>
      </c>
      <c r="C230" s="47">
        <f t="shared" si="16"/>
        <v>217</v>
      </c>
      <c r="D230" s="48">
        <f t="shared" si="17"/>
        <v>-6.0476052890328376</v>
      </c>
      <c r="E230" s="46">
        <f t="shared" si="15"/>
        <v>213.44262295081967</v>
      </c>
      <c r="F230" s="49">
        <f t="shared" si="18"/>
        <v>17.072251937131295</v>
      </c>
    </row>
    <row r="231" spans="2:6" x14ac:dyDescent="0.2">
      <c r="B231" s="26">
        <f t="shared" si="19"/>
        <v>45509</v>
      </c>
      <c r="C231" s="47">
        <f t="shared" si="16"/>
        <v>218</v>
      </c>
      <c r="D231" s="48">
        <f t="shared" si="17"/>
        <v>-5.9428441008281192</v>
      </c>
      <c r="E231" s="46">
        <f t="shared" si="15"/>
        <v>214.42622950819671</v>
      </c>
      <c r="F231" s="49">
        <f t="shared" si="18"/>
        <v>16.793768815972527</v>
      </c>
    </row>
    <row r="232" spans="2:6" x14ac:dyDescent="0.2">
      <c r="B232" s="26">
        <f t="shared" si="19"/>
        <v>45510</v>
      </c>
      <c r="C232" s="47">
        <f t="shared" si="16"/>
        <v>219</v>
      </c>
      <c r="D232" s="48">
        <f t="shared" si="17"/>
        <v>-5.8275596592206469</v>
      </c>
      <c r="E232" s="46">
        <f t="shared" si="15"/>
        <v>215.40983606557376</v>
      </c>
      <c r="F232" s="49">
        <f t="shared" si="18"/>
        <v>16.510336494061189</v>
      </c>
    </row>
    <row r="233" spans="2:6" x14ac:dyDescent="0.2">
      <c r="B233" s="26">
        <f t="shared" si="19"/>
        <v>45511</v>
      </c>
      <c r="C233" s="47">
        <f t="shared" si="16"/>
        <v>220</v>
      </c>
      <c r="D233" s="48">
        <f t="shared" si="17"/>
        <v>-5.7017933281669846</v>
      </c>
      <c r="E233" s="46">
        <f t="shared" si="15"/>
        <v>216.39344262295083</v>
      </c>
      <c r="F233" s="49">
        <f t="shared" si="18"/>
        <v>16.222038500203503</v>
      </c>
    </row>
    <row r="234" spans="2:6" x14ac:dyDescent="0.2">
      <c r="B234" s="26">
        <f t="shared" si="19"/>
        <v>45512</v>
      </c>
      <c r="C234" s="47">
        <f t="shared" si="16"/>
        <v>221</v>
      </c>
      <c r="D234" s="48">
        <f t="shared" si="17"/>
        <v>-5.5655998916544025</v>
      </c>
      <c r="E234" s="46">
        <f t="shared" si="15"/>
        <v>217.37704918032787</v>
      </c>
      <c r="F234" s="49">
        <f t="shared" si="18"/>
        <v>15.928959797141527</v>
      </c>
    </row>
    <row r="235" spans="2:6" x14ac:dyDescent="0.2">
      <c r="B235" s="26">
        <f t="shared" si="19"/>
        <v>45513</v>
      </c>
      <c r="C235" s="47">
        <f t="shared" si="16"/>
        <v>222</v>
      </c>
      <c r="D235" s="48">
        <f t="shared" si="17"/>
        <v>-5.4190475166685435</v>
      </c>
      <c r="E235" s="46">
        <f t="shared" si="15"/>
        <v>218.36065573770492</v>
      </c>
      <c r="F235" s="49">
        <f t="shared" si="18"/>
        <v>15.631186756514262</v>
      </c>
    </row>
    <row r="236" spans="2:6" x14ac:dyDescent="0.2">
      <c r="B236" s="26">
        <f t="shared" si="19"/>
        <v>45514</v>
      </c>
      <c r="C236" s="47">
        <f t="shared" si="16"/>
        <v>223</v>
      </c>
      <c r="D236" s="48">
        <f t="shared" si="17"/>
        <v>-5.2622177000642907</v>
      </c>
      <c r="E236" s="46">
        <f t="shared" si="15"/>
        <v>219.34426229508196</v>
      </c>
      <c r="F236" s="49">
        <f t="shared" si="18"/>
        <v>15.32880713340354</v>
      </c>
    </row>
    <row r="237" spans="2:6" x14ac:dyDescent="0.2">
      <c r="B237" s="26">
        <f t="shared" si="19"/>
        <v>45515</v>
      </c>
      <c r="C237" s="47">
        <f t="shared" si="16"/>
        <v>224</v>
      </c>
      <c r="D237" s="48">
        <f t="shared" si="17"/>
        <v>-5.0952051993943677</v>
      </c>
      <c r="E237" s="46">
        <f t="shared" si="15"/>
        <v>220.32786885245901</v>
      </c>
      <c r="F237" s="49">
        <f t="shared" si="18"/>
        <v>15.021910040472209</v>
      </c>
    </row>
    <row r="238" spans="2:6" x14ac:dyDescent="0.2">
      <c r="B238" s="26">
        <f t="shared" si="19"/>
        <v>45516</v>
      </c>
      <c r="C238" s="47">
        <f t="shared" si="16"/>
        <v>225</v>
      </c>
      <c r="D238" s="48">
        <f t="shared" si="17"/>
        <v>-4.9181179477693009</v>
      </c>
      <c r="E238" s="46">
        <f t="shared" si="15"/>
        <v>221.31147540983608</v>
      </c>
      <c r="F238" s="49">
        <f t="shared" si="18"/>
        <v>14.710585921702195</v>
      </c>
    </row>
    <row r="239" spans="2:6" x14ac:dyDescent="0.2">
      <c r="B239" s="26">
        <f t="shared" si="19"/>
        <v>45517</v>
      </c>
      <c r="C239" s="47">
        <f t="shared" si="16"/>
        <v>226</v>
      </c>
      <c r="D239" s="48">
        <f t="shared" si="17"/>
        <v>-4.7310769528412937</v>
      </c>
      <c r="E239" s="46">
        <f t="shared" si="15"/>
        <v>222.29508196721312</v>
      </c>
      <c r="F239" s="49">
        <f t="shared" si="18"/>
        <v>14.394926525740255</v>
      </c>
    </row>
    <row r="240" spans="2:6" x14ac:dyDescent="0.2">
      <c r="B240" s="26">
        <f t="shared" si="19"/>
        <v>45518</v>
      </c>
      <c r="C240" s="47">
        <f t="shared" si="16"/>
        <v>227</v>
      </c>
      <c r="D240" s="48">
        <f t="shared" si="17"/>
        <v>-4.534216180023293</v>
      </c>
      <c r="E240" s="46">
        <f t="shared" si="15"/>
        <v>223.27868852459017</v>
      </c>
      <c r="F240" s="49">
        <f t="shared" si="18"/>
        <v>14.075024878859242</v>
      </c>
    </row>
    <row r="241" spans="2:6" x14ac:dyDescent="0.2">
      <c r="B241" s="26">
        <f t="shared" si="19"/>
        <v>45519</v>
      </c>
      <c r="C241" s="47">
        <f t="shared" si="16"/>
        <v>228</v>
      </c>
      <c r="D241" s="48">
        <f t="shared" si="17"/>
        <v>-4.3276824200733914</v>
      </c>
      <c r="E241" s="46">
        <f t="shared" si="15"/>
        <v>224.26229508196721</v>
      </c>
      <c r="F241" s="49">
        <f t="shared" si="18"/>
        <v>13.750975257542809</v>
      </c>
    </row>
    <row r="242" spans="2:6" x14ac:dyDescent="0.2">
      <c r="B242" s="26">
        <f t="shared" si="19"/>
        <v>45520</v>
      </c>
      <c r="C242" s="47">
        <f t="shared" si="16"/>
        <v>229</v>
      </c>
      <c r="D242" s="48">
        <f t="shared" si="17"/>
        <v>-4.1116351411930321</v>
      </c>
      <c r="E242" s="46">
        <f t="shared" si="15"/>
        <v>225.24590163934425</v>
      </c>
      <c r="F242" s="49">
        <f t="shared" si="18"/>
        <v>13.422873160701755</v>
      </c>
    </row>
    <row r="243" spans="2:6" x14ac:dyDescent="0.2">
      <c r="B243" s="26">
        <f t="shared" si="19"/>
        <v>45521</v>
      </c>
      <c r="C243" s="47">
        <f t="shared" si="16"/>
        <v>230</v>
      </c>
      <c r="D243" s="48">
        <f t="shared" si="17"/>
        <v>-3.8862463258059989</v>
      </c>
      <c r="E243" s="46">
        <f t="shared" si="15"/>
        <v>226.2295081967213</v>
      </c>
      <c r="F243" s="49">
        <f t="shared" si="18"/>
        <v>13.090815281529979</v>
      </c>
    </row>
    <row r="244" spans="2:6" x14ac:dyDescent="0.2">
      <c r="B244" s="26">
        <f t="shared" si="19"/>
        <v>45522</v>
      </c>
      <c r="C244" s="47">
        <f t="shared" si="16"/>
        <v>231</v>
      </c>
      <c r="D244" s="48">
        <f t="shared" si="17"/>
        <v>-3.6517002922033077</v>
      </c>
      <c r="E244" s="46">
        <f t="shared" si="15"/>
        <v>227.21311475409837</v>
      </c>
      <c r="F244" s="49">
        <f t="shared" si="18"/>
        <v>12.754899479008596</v>
      </c>
    </row>
    <row r="245" spans="2:6" x14ac:dyDescent="0.2">
      <c r="B245" s="26">
        <f t="shared" si="19"/>
        <v>45523</v>
      </c>
      <c r="C245" s="47">
        <f t="shared" si="16"/>
        <v>232</v>
      </c>
      <c r="D245" s="48">
        <f t="shared" si="17"/>
        <v>-3.4081935012569913</v>
      </c>
      <c r="E245" s="46">
        <f t="shared" si="15"/>
        <v>228.19672131147541</v>
      </c>
      <c r="F245" s="49">
        <f t="shared" si="18"/>
        <v>12.415224749066446</v>
      </c>
    </row>
    <row r="246" spans="2:6" x14ac:dyDescent="0.2">
      <c r="B246" s="26">
        <f t="shared" si="19"/>
        <v>45524</v>
      </c>
      <c r="C246" s="47">
        <f t="shared" si="16"/>
        <v>233</v>
      </c>
      <c r="D246" s="48">
        <f t="shared" si="17"/>
        <v>-3.1559343484235853</v>
      </c>
      <c r="E246" s="46">
        <f t="shared" ref="E246:E309" si="20">360*C246/$D$5</f>
        <v>229.18032786885246</v>
      </c>
      <c r="F246" s="49">
        <f t="shared" si="18"/>
        <v>12.071891195405536</v>
      </c>
    </row>
    <row r="247" spans="2:6" x14ac:dyDescent="0.2">
      <c r="B247" s="26">
        <f t="shared" si="19"/>
        <v>45525</v>
      </c>
      <c r="C247" s="47">
        <f t="shared" si="16"/>
        <v>234</v>
      </c>
      <c r="D247" s="48">
        <f t="shared" si="17"/>
        <v>-2.8951429412755481</v>
      </c>
      <c r="E247" s="46">
        <f t="shared" si="20"/>
        <v>230.1639344262295</v>
      </c>
      <c r="F247" s="49">
        <f t="shared" si="18"/>
        <v>11.72500000000001</v>
      </c>
    </row>
    <row r="248" spans="2:6" x14ac:dyDescent="0.2">
      <c r="B248" s="26">
        <f t="shared" si="19"/>
        <v>45526</v>
      </c>
      <c r="C248" s="47">
        <f t="shared" si="16"/>
        <v>235</v>
      </c>
      <c r="D248" s="48">
        <f t="shared" si="17"/>
        <v>-2.6260508628160064</v>
      </c>
      <c r="E248" s="46">
        <f t="shared" si="20"/>
        <v>231.14754098360655</v>
      </c>
      <c r="F248" s="49">
        <f t="shared" si="18"/>
        <v>11.374653393277363</v>
      </c>
    </row>
    <row r="249" spans="2:6" x14ac:dyDescent="0.2">
      <c r="B249" s="26">
        <f t="shared" si="19"/>
        <v>45527</v>
      </c>
      <c r="C249" s="47">
        <f t="shared" si="16"/>
        <v>236</v>
      </c>
      <c r="D249" s="48">
        <f t="shared" si="17"/>
        <v>-2.3489009208490508</v>
      </c>
      <c r="E249" s="46">
        <f t="shared" si="20"/>
        <v>232.13114754098362</v>
      </c>
      <c r="F249" s="49">
        <f t="shared" si="18"/>
        <v>11.020954623990651</v>
      </c>
    </row>
    <row r="250" spans="2:6" x14ac:dyDescent="0.2">
      <c r="B250" s="26">
        <f t="shared" si="19"/>
        <v>45528</v>
      </c>
      <c r="C250" s="47">
        <f t="shared" si="16"/>
        <v>237</v>
      </c>
      <c r="D250" s="48">
        <f t="shared" si="17"/>
        <v>-2.063946883694582</v>
      </c>
      <c r="E250" s="46">
        <f t="shared" si="20"/>
        <v>233.11475409836066</v>
      </c>
      <c r="F250" s="49">
        <f t="shared" si="18"/>
        <v>10.66400792879068</v>
      </c>
    </row>
    <row r="251" spans="2:6" x14ac:dyDescent="0.2">
      <c r="B251" s="26">
        <f t="shared" si="19"/>
        <v>45529</v>
      </c>
      <c r="C251" s="47">
        <f t="shared" si="16"/>
        <v>238</v>
      </c>
      <c r="D251" s="48">
        <f t="shared" si="17"/>
        <v>-1.7714532025524967</v>
      </c>
      <c r="E251" s="46">
        <f t="shared" si="20"/>
        <v>234.09836065573771</v>
      </c>
      <c r="F251" s="49">
        <f t="shared" si="18"/>
        <v>10.303918501506869</v>
      </c>
    </row>
    <row r="252" spans="2:6" x14ac:dyDescent="0.2">
      <c r="B252" s="26">
        <f t="shared" si="19"/>
        <v>45530</v>
      </c>
      <c r="C252" s="47">
        <f t="shared" si="16"/>
        <v>239</v>
      </c>
      <c r="D252" s="48">
        <f t="shared" si="17"/>
        <v>-1.4716947208374451</v>
      </c>
      <c r="E252" s="46">
        <f t="shared" si="20"/>
        <v>235.08196721311475</v>
      </c>
      <c r="F252" s="49">
        <f t="shared" si="18"/>
        <v>9.9407924621462378</v>
      </c>
    </row>
    <row r="253" spans="2:6" x14ac:dyDescent="0.2">
      <c r="B253" s="26">
        <f t="shared" si="19"/>
        <v>45531</v>
      </c>
      <c r="C253" s="47">
        <f t="shared" si="16"/>
        <v>240</v>
      </c>
      <c r="D253" s="48">
        <f t="shared" si="17"/>
        <v>-1.1649563708203488</v>
      </c>
      <c r="E253" s="46">
        <f t="shared" si="20"/>
        <v>236.0655737704918</v>
      </c>
      <c r="F253" s="49">
        <f t="shared" si="18"/>
        <v>9.5747368256193059</v>
      </c>
    </row>
    <row r="254" spans="2:6" x14ac:dyDescent="0.2">
      <c r="B254" s="26">
        <f t="shared" si="19"/>
        <v>45532</v>
      </c>
      <c r="C254" s="47">
        <f t="shared" si="16"/>
        <v>241</v>
      </c>
      <c r="D254" s="48">
        <f t="shared" si="17"/>
        <v>-0.8515328579282988</v>
      </c>
      <c r="E254" s="46">
        <f t="shared" si="20"/>
        <v>237.04918032786884</v>
      </c>
      <c r="F254" s="49">
        <f t="shared" si="18"/>
        <v>9.2058594702023377</v>
      </c>
    </row>
    <row r="255" spans="2:6" x14ac:dyDescent="0.2">
      <c r="B255" s="26">
        <f t="shared" si="19"/>
        <v>45533</v>
      </c>
      <c r="C255" s="47">
        <f t="shared" si="16"/>
        <v>242</v>
      </c>
      <c r="D255" s="48">
        <f t="shared" si="17"/>
        <v>-0.53172833306896194</v>
      </c>
      <c r="E255" s="46">
        <f t="shared" si="20"/>
        <v>238.03278688524591</v>
      </c>
      <c r="F255" s="49">
        <f t="shared" si="18"/>
        <v>8.8342691057451024</v>
      </c>
    </row>
    <row r="256" spans="2:6" x14ac:dyDescent="0.2">
      <c r="B256" s="26">
        <f t="shared" si="19"/>
        <v>45534</v>
      </c>
      <c r="C256" s="47">
        <f t="shared" si="16"/>
        <v>243</v>
      </c>
      <c r="D256" s="48">
        <f t="shared" si="17"/>
        <v>-0.20585605335995005</v>
      </c>
      <c r="E256" s="46">
        <f t="shared" si="20"/>
        <v>239.01639344262296</v>
      </c>
      <c r="F256" s="49">
        <f t="shared" si="18"/>
        <v>8.4600752416335645</v>
      </c>
    </row>
    <row r="257" spans="2:6" x14ac:dyDescent="0.2">
      <c r="B257" s="26">
        <f t="shared" si="19"/>
        <v>45535</v>
      </c>
      <c r="C257" s="47">
        <f t="shared" si="16"/>
        <v>244</v>
      </c>
      <c r="D257" s="48">
        <f t="shared" si="17"/>
        <v>0.12576196834258635</v>
      </c>
      <c r="E257" s="46">
        <f t="shared" si="20"/>
        <v>240</v>
      </c>
      <c r="F257" s="49">
        <f t="shared" si="18"/>
        <v>8.0833881545170456</v>
      </c>
    </row>
    <row r="258" spans="2:6" x14ac:dyDescent="0.2">
      <c r="B258" s="26">
        <f t="shared" si="19"/>
        <v>45536</v>
      </c>
      <c r="C258" s="47">
        <f t="shared" si="16"/>
        <v>245</v>
      </c>
      <c r="D258" s="48">
        <f t="shared" si="17"/>
        <v>0.46279532470861806</v>
      </c>
      <c r="E258" s="46">
        <f t="shared" si="20"/>
        <v>240.98360655737704</v>
      </c>
      <c r="F258" s="49">
        <f t="shared" si="18"/>
        <v>7.7043188558090741</v>
      </c>
    </row>
    <row r="259" spans="2:6" x14ac:dyDescent="0.2">
      <c r="B259" s="26">
        <f t="shared" si="19"/>
        <v>45537</v>
      </c>
      <c r="C259" s="47">
        <f t="shared" si="16"/>
        <v>246</v>
      </c>
      <c r="D259" s="48">
        <f t="shared" si="17"/>
        <v>0.80490558557165226</v>
      </c>
      <c r="E259" s="46">
        <f t="shared" si="20"/>
        <v>241.96721311475409</v>
      </c>
      <c r="F259" s="49">
        <f t="shared" si="18"/>
        <v>7.3229790589718879</v>
      </c>
    </row>
    <row r="260" spans="2:6" x14ac:dyDescent="0.2">
      <c r="B260" s="26">
        <f t="shared" si="19"/>
        <v>45538</v>
      </c>
      <c r="C260" s="47">
        <f t="shared" si="16"/>
        <v>247</v>
      </c>
      <c r="D260" s="48">
        <f t="shared" si="17"/>
        <v>1.151746679506064</v>
      </c>
      <c r="E260" s="46">
        <f t="shared" si="20"/>
        <v>242.95081967213116</v>
      </c>
      <c r="F260" s="49">
        <f t="shared" si="18"/>
        <v>6.9394811465939421</v>
      </c>
    </row>
    <row r="261" spans="2:6" x14ac:dyDescent="0.2">
      <c r="B261" s="26">
        <f t="shared" si="19"/>
        <v>45539</v>
      </c>
      <c r="C261" s="47">
        <f t="shared" si="16"/>
        <v>248</v>
      </c>
      <c r="D261" s="48">
        <f t="shared" si="17"/>
        <v>1.5029652848999113</v>
      </c>
      <c r="E261" s="46">
        <f t="shared" si="20"/>
        <v>243.9344262295082</v>
      </c>
      <c r="F261" s="49">
        <f t="shared" si="18"/>
        <v>6.5539381372702499</v>
      </c>
    </row>
    <row r="262" spans="2:6" x14ac:dyDescent="0.2">
      <c r="B262" s="26">
        <f t="shared" si="19"/>
        <v>45540</v>
      </c>
      <c r="C262" s="47">
        <f t="shared" si="16"/>
        <v>249</v>
      </c>
      <c r="D262" s="48">
        <f t="shared" si="17"/>
        <v>1.8582012300668262</v>
      </c>
      <c r="E262" s="46">
        <f t="shared" si="20"/>
        <v>244.91803278688525</v>
      </c>
      <c r="F262" s="49">
        <f t="shared" si="18"/>
        <v>6.1664636522952812</v>
      </c>
    </row>
    <row r="263" spans="2:6" x14ac:dyDescent="0.2">
      <c r="B263" s="26">
        <f t="shared" si="19"/>
        <v>45541</v>
      </c>
      <c r="C263" s="47">
        <f t="shared" si="16"/>
        <v>250</v>
      </c>
      <c r="D263" s="48">
        <f t="shared" si="17"/>
        <v>2.2170879019305598</v>
      </c>
      <c r="E263" s="46">
        <f t="shared" si="20"/>
        <v>245.90163934426229</v>
      </c>
      <c r="F263" s="49">
        <f t="shared" si="18"/>
        <v>5.7771718821782247</v>
      </c>
    </row>
    <row r="264" spans="2:6" x14ac:dyDescent="0.2">
      <c r="B264" s="26">
        <f t="shared" si="19"/>
        <v>45542</v>
      </c>
      <c r="C264" s="47">
        <f t="shared" si="16"/>
        <v>251</v>
      </c>
      <c r="D264" s="48">
        <f t="shared" si="17"/>
        <v>2.579252662804894</v>
      </c>
      <c r="E264" s="46">
        <f t="shared" si="20"/>
        <v>246.88524590163934</v>
      </c>
      <c r="F264" s="49">
        <f t="shared" si="18"/>
        <v>5.3861775529906026</v>
      </c>
    </row>
    <row r="265" spans="2:6" x14ac:dyDescent="0.2">
      <c r="B265" s="26">
        <f t="shared" si="19"/>
        <v>45543</v>
      </c>
      <c r="C265" s="47">
        <f t="shared" si="16"/>
        <v>252</v>
      </c>
      <c r="D265" s="48">
        <f t="shared" si="17"/>
        <v>2.9443172747822866</v>
      </c>
      <c r="E265" s="46">
        <f t="shared" si="20"/>
        <v>247.86885245901638</v>
      </c>
      <c r="F265" s="49">
        <f t="shared" si="18"/>
        <v>4.9935958925558488</v>
      </c>
    </row>
    <row r="266" spans="2:6" x14ac:dyDescent="0.2">
      <c r="B266" s="26">
        <f t="shared" si="19"/>
        <v>45544</v>
      </c>
      <c r="C266" s="47">
        <f t="shared" si="16"/>
        <v>253</v>
      </c>
      <c r="D266" s="48">
        <f t="shared" si="17"/>
        <v>3.3118983312353549</v>
      </c>
      <c r="E266" s="46">
        <f t="shared" si="20"/>
        <v>248.85245901639345</v>
      </c>
      <c r="F266" s="49">
        <f t="shared" si="18"/>
        <v>4.5995425964912222</v>
      </c>
    </row>
    <row r="267" spans="2:6" x14ac:dyDescent="0.2">
      <c r="B267" s="26">
        <f t="shared" si="19"/>
        <v>45545</v>
      </c>
      <c r="C267" s="47">
        <f t="shared" si="16"/>
        <v>254</v>
      </c>
      <c r="D267" s="48">
        <f t="shared" si="17"/>
        <v>3.6816076949266989</v>
      </c>
      <c r="E267" s="46">
        <f t="shared" si="20"/>
        <v>249.8360655737705</v>
      </c>
      <c r="F267" s="49">
        <f t="shared" si="18"/>
        <v>4.2041337941117565</v>
      </c>
    </row>
    <row r="268" spans="2:6" x14ac:dyDescent="0.2">
      <c r="B268" s="26">
        <f t="shared" si="19"/>
        <v>45546</v>
      </c>
      <c r="C268" s="47">
        <f t="shared" si="16"/>
        <v>255</v>
      </c>
      <c r="D268" s="48">
        <f t="shared" si="17"/>
        <v>4.053052942215019</v>
      </c>
      <c r="E268" s="46">
        <f t="shared" si="20"/>
        <v>250.81967213114754</v>
      </c>
      <c r="F268" s="49">
        <f t="shared" si="18"/>
        <v>3.8074860142064186</v>
      </c>
    </row>
    <row r="269" spans="2:6" x14ac:dyDescent="0.2">
      <c r="B269" s="26">
        <f t="shared" si="19"/>
        <v>45547</v>
      </c>
      <c r="C269" s="47">
        <f t="shared" si="16"/>
        <v>256</v>
      </c>
      <c r="D269" s="48">
        <f t="shared" si="17"/>
        <v>4.4258378128374352</v>
      </c>
      <c r="E269" s="46">
        <f t="shared" si="20"/>
        <v>251.80327868852459</v>
      </c>
      <c r="F269" s="49">
        <f t="shared" si="18"/>
        <v>3.4097161506965379</v>
      </c>
    </row>
    <row r="270" spans="2:6" x14ac:dyDescent="0.2">
      <c r="B270" s="26">
        <f t="shared" si="19"/>
        <v>45548</v>
      </c>
      <c r="C270" s="47">
        <f t="shared" si="16"/>
        <v>257</v>
      </c>
      <c r="D270" s="48">
        <f t="shared" si="17"/>
        <v>4.7995626647419547</v>
      </c>
      <c r="E270" s="46">
        <f t="shared" si="20"/>
        <v>252.78688524590163</v>
      </c>
      <c r="F270" s="49">
        <f t="shared" si="18"/>
        <v>3.0109414281866127</v>
      </c>
    </row>
    <row r="271" spans="2:6" x14ac:dyDescent="0.2">
      <c r="B271" s="26">
        <f t="shared" si="19"/>
        <v>45549</v>
      </c>
      <c r="C271" s="47">
        <f t="shared" ref="C271:C334" si="21">B271-DATE(YEAR(B271),1,0)</f>
        <v>258</v>
      </c>
      <c r="D271" s="48">
        <f t="shared" ref="D271:D334" si="22">0.258*COS(RADIANS(E271))-7.416*SIN(RADIANS(E271))-3.648*COS(2*RADIANS(E271))-9.228*SIN(2*RADIANS(E271))</f>
        <v>5.1738249334373876</v>
      </c>
      <c r="E271" s="46">
        <f t="shared" si="20"/>
        <v>253.7704918032787</v>
      </c>
      <c r="F271" s="49">
        <f t="shared" ref="F271:F334" si="23">-23.45*COS((PI()/180)*(360/$D$5)*(C271+10))</f>
        <v>2.6112793674177626</v>
      </c>
    </row>
    <row r="272" spans="2:6" x14ac:dyDescent="0.2">
      <c r="B272" s="26">
        <f t="shared" ref="B272:B335" si="24">B271+1</f>
        <v>45550</v>
      </c>
      <c r="C272" s="47">
        <f t="shared" si="21"/>
        <v>259</v>
      </c>
      <c r="D272" s="48">
        <f t="shared" si="22"/>
        <v>5.5482195953226938</v>
      </c>
      <c r="E272" s="46">
        <f t="shared" si="20"/>
        <v>254.75409836065575</v>
      </c>
      <c r="F272" s="49">
        <f t="shared" si="23"/>
        <v>2.210847750633703</v>
      </c>
    </row>
    <row r="273" spans="2:6" x14ac:dyDescent="0.2">
      <c r="B273" s="26">
        <f t="shared" si="24"/>
        <v>45551</v>
      </c>
      <c r="C273" s="47">
        <f t="shared" si="21"/>
        <v>260</v>
      </c>
      <c r="D273" s="48">
        <f t="shared" si="22"/>
        <v>5.9223396344531709</v>
      </c>
      <c r="E273" s="46">
        <f t="shared" si="20"/>
        <v>255.73770491803279</v>
      </c>
      <c r="F273" s="49">
        <f t="shared" si="23"/>
        <v>1.8097645868698586</v>
      </c>
    </row>
    <row r="274" spans="2:6" x14ac:dyDescent="0.2">
      <c r="B274" s="26">
        <f t="shared" si="24"/>
        <v>45552</v>
      </c>
      <c r="C274" s="47">
        <f t="shared" si="21"/>
        <v>261</v>
      </c>
      <c r="D274" s="48">
        <f t="shared" si="22"/>
        <v>6.2957765121960518</v>
      </c>
      <c r="E274" s="46">
        <f t="shared" si="20"/>
        <v>256.72131147540983</v>
      </c>
      <c r="F274" s="49">
        <f t="shared" si="23"/>
        <v>1.4081480771755421</v>
      </c>
    </row>
    <row r="275" spans="2:6" x14ac:dyDescent="0.2">
      <c r="B275" s="26">
        <f t="shared" si="24"/>
        <v>45553</v>
      </c>
      <c r="C275" s="47">
        <f t="shared" si="21"/>
        <v>262</v>
      </c>
      <c r="D275" s="48">
        <f t="shared" si="22"/>
        <v>6.6681206392251688</v>
      </c>
      <c r="E275" s="46">
        <f t="shared" si="20"/>
        <v>257.70491803278691</v>
      </c>
      <c r="F275" s="49">
        <f t="shared" si="23"/>
        <v>1.0061165797795582</v>
      </c>
    </row>
    <row r="276" spans="2:6" x14ac:dyDescent="0.2">
      <c r="B276" s="26">
        <f t="shared" si="24"/>
        <v>45554</v>
      </c>
      <c r="C276" s="47">
        <f t="shared" si="21"/>
        <v>263</v>
      </c>
      <c r="D276" s="48">
        <f t="shared" si="22"/>
        <v>7.0389618493010584</v>
      </c>
      <c r="E276" s="46">
        <f t="shared" si="20"/>
        <v>258.68852459016392</v>
      </c>
      <c r="F276" s="49">
        <f t="shared" si="23"/>
        <v>0.60378857520949203</v>
      </c>
    </row>
    <row r="277" spans="2:6" x14ac:dyDescent="0.2">
      <c r="B277" s="26">
        <f t="shared" si="24"/>
        <v>45555</v>
      </c>
      <c r="C277" s="47">
        <f t="shared" si="21"/>
        <v>264</v>
      </c>
      <c r="D277" s="48">
        <f t="shared" si="22"/>
        <v>7.4078898742806985</v>
      </c>
      <c r="E277" s="46">
        <f t="shared" si="20"/>
        <v>259.67213114754099</v>
      </c>
      <c r="F277" s="49">
        <f t="shared" si="23"/>
        <v>0.20128263137495472</v>
      </c>
    </row>
    <row r="278" spans="2:6" x14ac:dyDescent="0.2">
      <c r="B278" s="26">
        <f t="shared" si="24"/>
        <v>45556</v>
      </c>
      <c r="C278" s="47">
        <f t="shared" si="21"/>
        <v>265</v>
      </c>
      <c r="D278" s="48">
        <f t="shared" si="22"/>
        <v>7.7744948197994734</v>
      </c>
      <c r="E278" s="46">
        <f t="shared" si="20"/>
        <v>260.65573770491801</v>
      </c>
      <c r="F278" s="49">
        <f t="shared" si="23"/>
        <v>-0.20128263137494609</v>
      </c>
    </row>
    <row r="279" spans="2:6" x14ac:dyDescent="0.2">
      <c r="B279" s="26">
        <f t="shared" si="24"/>
        <v>45557</v>
      </c>
      <c r="C279" s="47">
        <f t="shared" si="21"/>
        <v>266</v>
      </c>
      <c r="D279" s="48">
        <f t="shared" si="22"/>
        <v>8.1383676410670098</v>
      </c>
      <c r="E279" s="46">
        <f t="shared" si="20"/>
        <v>261.63934426229508</v>
      </c>
      <c r="F279" s="49">
        <f t="shared" si="23"/>
        <v>-0.60378857520948348</v>
      </c>
    </row>
    <row r="280" spans="2:6" x14ac:dyDescent="0.2">
      <c r="B280" s="26">
        <f t="shared" si="24"/>
        <v>45558</v>
      </c>
      <c r="C280" s="47">
        <f t="shared" si="21"/>
        <v>267</v>
      </c>
      <c r="D280" s="48">
        <f t="shared" si="22"/>
        <v>8.4991006182182023</v>
      </c>
      <c r="E280" s="46">
        <f t="shared" si="20"/>
        <v>262.62295081967216</v>
      </c>
      <c r="F280" s="49">
        <f t="shared" si="23"/>
        <v>-1.0061165797795495</v>
      </c>
    </row>
    <row r="281" spans="2:6" x14ac:dyDescent="0.2">
      <c r="B281" s="26">
        <f t="shared" si="24"/>
        <v>45559</v>
      </c>
      <c r="C281" s="47">
        <f t="shared" si="21"/>
        <v>268</v>
      </c>
      <c r="D281" s="48">
        <f t="shared" si="22"/>
        <v>8.8562878306610582</v>
      </c>
      <c r="E281" s="46">
        <f t="shared" si="20"/>
        <v>263.60655737704917</v>
      </c>
      <c r="F281" s="49">
        <f t="shared" si="23"/>
        <v>-1.4081480771755337</v>
      </c>
    </row>
    <row r="282" spans="2:6" x14ac:dyDescent="0.2">
      <c r="B282" s="26">
        <f t="shared" si="24"/>
        <v>45560</v>
      </c>
      <c r="C282" s="47">
        <f t="shared" si="21"/>
        <v>269</v>
      </c>
      <c r="D282" s="48">
        <f t="shared" si="22"/>
        <v>9.2095256298642934</v>
      </c>
      <c r="E282" s="46">
        <f t="shared" si="20"/>
        <v>264.59016393442624</v>
      </c>
      <c r="F282" s="49">
        <f t="shared" si="23"/>
        <v>-1.8097645868698502</v>
      </c>
    </row>
    <row r="283" spans="2:6" x14ac:dyDescent="0.2">
      <c r="B283" s="26">
        <f t="shared" si="24"/>
        <v>45561</v>
      </c>
      <c r="C283" s="47">
        <f t="shared" si="21"/>
        <v>270</v>
      </c>
      <c r="D283" s="48">
        <f t="shared" si="22"/>
        <v>9.5584131100287646</v>
      </c>
      <c r="E283" s="46">
        <f t="shared" si="20"/>
        <v>265.57377049180326</v>
      </c>
      <c r="F283" s="49">
        <f t="shared" si="23"/>
        <v>-2.2108477506336941</v>
      </c>
    </row>
    <row r="284" spans="2:6" x14ac:dyDescent="0.2">
      <c r="B284" s="26">
        <f t="shared" si="24"/>
        <v>45562</v>
      </c>
      <c r="C284" s="47">
        <f t="shared" si="21"/>
        <v>271</v>
      </c>
      <c r="D284" s="48">
        <f t="shared" si="22"/>
        <v>9.9025525760896578</v>
      </c>
      <c r="E284" s="46">
        <f t="shared" si="20"/>
        <v>266.55737704918033</v>
      </c>
      <c r="F284" s="49">
        <f t="shared" si="23"/>
        <v>-2.6112793674177541</v>
      </c>
    </row>
    <row r="285" spans="2:6" x14ac:dyDescent="0.2">
      <c r="B285" s="26">
        <f t="shared" si="24"/>
        <v>45563</v>
      </c>
      <c r="C285" s="47">
        <f t="shared" si="21"/>
        <v>272</v>
      </c>
      <c r="D285" s="48">
        <f t="shared" si="22"/>
        <v>10.241550008499075</v>
      </c>
      <c r="E285" s="46">
        <f t="shared" si="20"/>
        <v>267.5409836065574</v>
      </c>
      <c r="F285" s="49">
        <f t="shared" si="23"/>
        <v>-3.0109414281866251</v>
      </c>
    </row>
    <row r="286" spans="2:6" x14ac:dyDescent="0.2">
      <c r="B286" s="26">
        <f t="shared" si="24"/>
        <v>45564</v>
      </c>
      <c r="C286" s="47">
        <f t="shared" si="21"/>
        <v>273</v>
      </c>
      <c r="D286" s="48">
        <f t="shared" si="22"/>
        <v>10.575015524242255</v>
      </c>
      <c r="E286" s="46">
        <f t="shared" si="20"/>
        <v>268.52459016393442</v>
      </c>
      <c r="F286" s="49">
        <f t="shared" si="23"/>
        <v>-3.4097161506965294</v>
      </c>
    </row>
    <row r="287" spans="2:6" x14ac:dyDescent="0.2">
      <c r="B287" s="26">
        <f t="shared" si="24"/>
        <v>45565</v>
      </c>
      <c r="C287" s="47">
        <f t="shared" si="21"/>
        <v>274</v>
      </c>
      <c r="D287" s="48">
        <f t="shared" si="22"/>
        <v>10.902563833545344</v>
      </c>
      <c r="E287" s="46">
        <f t="shared" si="20"/>
        <v>269.50819672131149</v>
      </c>
      <c r="F287" s="49">
        <f t="shared" si="23"/>
        <v>-3.8074860142064102</v>
      </c>
    </row>
    <row r="288" spans="2:6" x14ac:dyDescent="0.2">
      <c r="B288" s="26">
        <f t="shared" si="24"/>
        <v>45566</v>
      </c>
      <c r="C288" s="47">
        <f t="shared" si="21"/>
        <v>275</v>
      </c>
      <c r="D288" s="48">
        <f t="shared" si="22"/>
        <v>11.22381469173656</v>
      </c>
      <c r="E288" s="46">
        <f t="shared" si="20"/>
        <v>270.49180327868851</v>
      </c>
      <c r="F288" s="49">
        <f t="shared" si="23"/>
        <v>-4.2041337941117485</v>
      </c>
    </row>
    <row r="289" spans="2:6" x14ac:dyDescent="0.2">
      <c r="B289" s="26">
        <f t="shared" si="24"/>
        <v>45567</v>
      </c>
      <c r="C289" s="47">
        <f t="shared" si="21"/>
        <v>276</v>
      </c>
      <c r="D289" s="48">
        <f t="shared" si="22"/>
        <v>11.538393345729753</v>
      </c>
      <c r="E289" s="46">
        <f t="shared" si="20"/>
        <v>271.47540983606558</v>
      </c>
      <c r="F289" s="49">
        <f t="shared" si="23"/>
        <v>-4.5995425964912142</v>
      </c>
    </row>
    <row r="290" spans="2:6" x14ac:dyDescent="0.2">
      <c r="B290" s="26">
        <f t="shared" si="24"/>
        <v>45568</v>
      </c>
      <c r="C290" s="47">
        <f t="shared" si="21"/>
        <v>277</v>
      </c>
      <c r="D290" s="48">
        <f t="shared" si="22"/>
        <v>11.845930974603512</v>
      </c>
      <c r="E290" s="46">
        <f t="shared" si="20"/>
        <v>272.4590163934426</v>
      </c>
      <c r="F290" s="49">
        <f t="shared" si="23"/>
        <v>-4.9935958925558408</v>
      </c>
    </row>
    <row r="291" spans="2:6" x14ac:dyDescent="0.2">
      <c r="B291" s="26">
        <f t="shared" si="24"/>
        <v>45569</v>
      </c>
      <c r="C291" s="47">
        <f t="shared" si="21"/>
        <v>278</v>
      </c>
      <c r="D291" s="48">
        <f t="shared" si="22"/>
        <v>12.146065123757909</v>
      </c>
      <c r="E291" s="46">
        <f t="shared" si="20"/>
        <v>273.44262295081967</v>
      </c>
      <c r="F291" s="49">
        <f t="shared" si="23"/>
        <v>-5.3861775529905946</v>
      </c>
    </row>
    <row r="292" spans="2:6" x14ac:dyDescent="0.2">
      <c r="B292" s="26">
        <f t="shared" si="24"/>
        <v>45570</v>
      </c>
      <c r="C292" s="47">
        <f t="shared" si="21"/>
        <v>279</v>
      </c>
      <c r="D292" s="48">
        <f t="shared" si="22"/>
        <v>12.438440132136289</v>
      </c>
      <c r="E292" s="46">
        <f t="shared" si="20"/>
        <v>274.42622950819674</v>
      </c>
      <c r="F292" s="49">
        <f t="shared" si="23"/>
        <v>-5.7771718821782363</v>
      </c>
    </row>
    <row r="293" spans="2:6" x14ac:dyDescent="0.2">
      <c r="B293" s="26">
        <f t="shared" si="24"/>
        <v>45571</v>
      </c>
      <c r="C293" s="47">
        <f t="shared" si="21"/>
        <v>280</v>
      </c>
      <c r="D293" s="48">
        <f t="shared" si="22"/>
        <v>12.722707552009345</v>
      </c>
      <c r="E293" s="46">
        <f t="shared" si="20"/>
        <v>275.40983606557376</v>
      </c>
      <c r="F293" s="49">
        <f t="shared" si="23"/>
        <v>-6.166463652295274</v>
      </c>
    </row>
    <row r="294" spans="2:6" x14ac:dyDescent="0.2">
      <c r="B294" s="26">
        <f t="shared" si="24"/>
        <v>45572</v>
      </c>
      <c r="C294" s="47">
        <f t="shared" si="21"/>
        <v>281</v>
      </c>
      <c r="D294" s="48">
        <f t="shared" si="22"/>
        <v>12.998526560826114</v>
      </c>
      <c r="E294" s="46">
        <f t="shared" si="20"/>
        <v>276.39344262295083</v>
      </c>
      <c r="F294" s="49">
        <f t="shared" si="23"/>
        <v>-6.5539381372702419</v>
      </c>
    </row>
    <row r="295" spans="2:6" x14ac:dyDescent="0.2">
      <c r="B295" s="26">
        <f t="shared" si="24"/>
        <v>45573</v>
      </c>
      <c r="C295" s="47">
        <f t="shared" si="21"/>
        <v>282</v>
      </c>
      <c r="D295" s="48">
        <f t="shared" si="22"/>
        <v>13.265564364645924</v>
      </c>
      <c r="E295" s="46">
        <f t="shared" si="20"/>
        <v>277.37704918032784</v>
      </c>
      <c r="F295" s="49">
        <f t="shared" si="23"/>
        <v>-6.9394811465939341</v>
      </c>
    </row>
    <row r="296" spans="2:6" x14ac:dyDescent="0.2">
      <c r="B296" s="26">
        <f t="shared" si="24"/>
        <v>45574</v>
      </c>
      <c r="C296" s="47">
        <f t="shared" si="21"/>
        <v>283</v>
      </c>
      <c r="D296" s="48">
        <f t="shared" si="22"/>
        <v>13.523496592675862</v>
      </c>
      <c r="E296" s="46">
        <f t="shared" si="20"/>
        <v>278.36065573770492</v>
      </c>
      <c r="F296" s="49">
        <f t="shared" si="23"/>
        <v>-7.32297905897188</v>
      </c>
    </row>
    <row r="297" spans="2:6" x14ac:dyDescent="0.2">
      <c r="B297" s="26">
        <f t="shared" si="24"/>
        <v>45575</v>
      </c>
      <c r="C297" s="47">
        <f t="shared" si="21"/>
        <v>284</v>
      </c>
      <c r="D297" s="48">
        <f t="shared" si="22"/>
        <v>13.772007682447267</v>
      </c>
      <c r="E297" s="46">
        <f t="shared" si="20"/>
        <v>279.34426229508199</v>
      </c>
      <c r="F297" s="49">
        <f t="shared" si="23"/>
        <v>-7.7043188558090661</v>
      </c>
    </row>
    <row r="298" spans="2:6" x14ac:dyDescent="0.2">
      <c r="B298" s="26">
        <f t="shared" si="24"/>
        <v>45576</v>
      </c>
      <c r="C298" s="47">
        <f t="shared" si="21"/>
        <v>285</v>
      </c>
      <c r="D298" s="48">
        <f t="shared" si="22"/>
        <v>14.010791255177132</v>
      </c>
      <c r="E298" s="46">
        <f t="shared" si="20"/>
        <v>280.32786885245901</v>
      </c>
      <c r="F298" s="49">
        <f t="shared" si="23"/>
        <v>-8.0833881545170367</v>
      </c>
    </row>
    <row r="299" spans="2:6" x14ac:dyDescent="0.2">
      <c r="B299" s="26">
        <f t="shared" si="24"/>
        <v>45577</v>
      </c>
      <c r="C299" s="47">
        <f t="shared" si="21"/>
        <v>286</v>
      </c>
      <c r="D299" s="48">
        <f t="shared" si="22"/>
        <v>14.239550480870422</v>
      </c>
      <c r="E299" s="46">
        <f t="shared" si="20"/>
        <v>281.31147540983608</v>
      </c>
      <c r="F299" s="49">
        <f t="shared" si="23"/>
        <v>-8.4600752416335556</v>
      </c>
    </row>
    <row r="300" spans="2:6" x14ac:dyDescent="0.2">
      <c r="B300" s="26">
        <f t="shared" si="24"/>
        <v>45578</v>
      </c>
      <c r="C300" s="47">
        <f t="shared" si="21"/>
        <v>287</v>
      </c>
      <c r="D300" s="48">
        <f t="shared" si="22"/>
        <v>14.45799843273204</v>
      </c>
      <c r="E300" s="46">
        <f t="shared" si="20"/>
        <v>282.29508196721309</v>
      </c>
      <c r="F300" s="49">
        <f t="shared" si="23"/>
        <v>-8.8342691057450953</v>
      </c>
    </row>
    <row r="301" spans="2:6" x14ac:dyDescent="0.2">
      <c r="B301" s="26">
        <f t="shared" si="24"/>
        <v>45579</v>
      </c>
      <c r="C301" s="47">
        <f t="shared" si="21"/>
        <v>288</v>
      </c>
      <c r="D301" s="48">
        <f t="shared" si="22"/>
        <v>14.665858430469322</v>
      </c>
      <c r="E301" s="46">
        <f t="shared" si="20"/>
        <v>283.27868852459017</v>
      </c>
      <c r="F301" s="49">
        <f t="shared" si="23"/>
        <v>-9.2058594702023306</v>
      </c>
    </row>
    <row r="302" spans="2:6" x14ac:dyDescent="0.2">
      <c r="B302" s="26">
        <f t="shared" si="24"/>
        <v>45580</v>
      </c>
      <c r="C302" s="47">
        <f t="shared" si="21"/>
        <v>289</v>
      </c>
      <c r="D302" s="48">
        <f t="shared" si="22"/>
        <v>14.862864372078802</v>
      </c>
      <c r="E302" s="46">
        <f t="shared" si="20"/>
        <v>284.26229508196724</v>
      </c>
      <c r="F302" s="49">
        <f t="shared" si="23"/>
        <v>-9.5747368256192988</v>
      </c>
    </row>
    <row r="303" spans="2:6" x14ac:dyDescent="0.2">
      <c r="B303" s="26">
        <f t="shared" si="24"/>
        <v>45581</v>
      </c>
      <c r="C303" s="47">
        <f t="shared" si="21"/>
        <v>290</v>
      </c>
      <c r="D303" s="48">
        <f t="shared" si="22"/>
        <v>15.048761053724661</v>
      </c>
      <c r="E303" s="46">
        <f t="shared" si="20"/>
        <v>285.24590163934425</v>
      </c>
      <c r="F303" s="49">
        <f t="shared" si="23"/>
        <v>-9.9407924621462289</v>
      </c>
    </row>
    <row r="304" spans="2:6" x14ac:dyDescent="0.2">
      <c r="B304" s="26">
        <f t="shared" si="24"/>
        <v>45582</v>
      </c>
      <c r="C304" s="47">
        <f t="shared" si="21"/>
        <v>291</v>
      </c>
      <c r="D304" s="48">
        <f t="shared" si="22"/>
        <v>15.223304477329785</v>
      </c>
      <c r="E304" s="46">
        <f t="shared" si="20"/>
        <v>286.22950819672133</v>
      </c>
      <c r="F304" s="49">
        <f t="shared" si="23"/>
        <v>-10.303918501506864</v>
      </c>
    </row>
    <row r="305" spans="2:6" x14ac:dyDescent="0.2">
      <c r="B305" s="26">
        <f t="shared" si="24"/>
        <v>45583</v>
      </c>
      <c r="C305" s="47">
        <f t="shared" si="21"/>
        <v>292</v>
      </c>
      <c r="D305" s="48">
        <f t="shared" si="22"/>
        <v>15.386262145515015</v>
      </c>
      <c r="E305" s="46">
        <f t="shared" si="20"/>
        <v>287.21311475409834</v>
      </c>
      <c r="F305" s="49">
        <f t="shared" si="23"/>
        <v>-10.664007928790671</v>
      </c>
    </row>
    <row r="306" spans="2:6" x14ac:dyDescent="0.2">
      <c r="B306" s="26">
        <f t="shared" si="24"/>
        <v>45584</v>
      </c>
      <c r="C306" s="47">
        <f t="shared" si="21"/>
        <v>293</v>
      </c>
      <c r="D306" s="48">
        <f t="shared" si="22"/>
        <v>15.5374133435367</v>
      </c>
      <c r="E306" s="46">
        <f t="shared" si="20"/>
        <v>288.19672131147541</v>
      </c>
      <c r="F306" s="49">
        <f t="shared" si="23"/>
        <v>-11.020954623990644</v>
      </c>
    </row>
    <row r="307" spans="2:6" x14ac:dyDescent="0.2">
      <c r="B307" s="26">
        <f t="shared" si="24"/>
        <v>45585</v>
      </c>
      <c r="C307" s="47">
        <f t="shared" si="21"/>
        <v>294</v>
      </c>
      <c r="D307" s="48">
        <f t="shared" si="22"/>
        <v>15.676549407887929</v>
      </c>
      <c r="E307" s="46">
        <f t="shared" si="20"/>
        <v>289.18032786885249</v>
      </c>
      <c r="F307" s="49">
        <f t="shared" si="23"/>
        <v>-11.374653393277354</v>
      </c>
    </row>
    <row r="308" spans="2:6" x14ac:dyDescent="0.2">
      <c r="B308" s="26">
        <f t="shared" si="24"/>
        <v>45586</v>
      </c>
      <c r="C308" s="47">
        <f t="shared" si="21"/>
        <v>295</v>
      </c>
      <c r="D308" s="48">
        <f t="shared" si="22"/>
        <v>15.803473981244311</v>
      </c>
      <c r="E308" s="46">
        <f t="shared" si="20"/>
        <v>290.1639344262295</v>
      </c>
      <c r="F308" s="49">
        <f t="shared" si="23"/>
        <v>-11.725000000000001</v>
      </c>
    </row>
    <row r="309" spans="2:6" x14ac:dyDescent="0.2">
      <c r="B309" s="26">
        <f t="shared" si="24"/>
        <v>45587</v>
      </c>
      <c r="C309" s="47">
        <f t="shared" si="21"/>
        <v>296</v>
      </c>
      <c r="D309" s="48">
        <f t="shared" si="22"/>
        <v>15.918003253451264</v>
      </c>
      <c r="E309" s="46">
        <f t="shared" si="20"/>
        <v>291.14754098360658</v>
      </c>
      <c r="F309" s="49">
        <f t="shared" si="23"/>
        <v>-12.071891195405531</v>
      </c>
    </row>
    <row r="310" spans="2:6" x14ac:dyDescent="0.2">
      <c r="B310" s="26">
        <f t="shared" si="24"/>
        <v>45588</v>
      </c>
      <c r="C310" s="47">
        <f t="shared" si="21"/>
        <v>297</v>
      </c>
      <c r="D310" s="48">
        <f t="shared" si="22"/>
        <v>16.019966188265684</v>
      </c>
      <c r="E310" s="46">
        <f t="shared" ref="E310:E378" si="25">360*C310/$D$5</f>
        <v>292.13114754098359</v>
      </c>
      <c r="F310" s="49">
        <f t="shared" si="23"/>
        <v>-12.415224749066439</v>
      </c>
    </row>
    <row r="311" spans="2:6" x14ac:dyDescent="0.2">
      <c r="B311" s="26">
        <f t="shared" si="24"/>
        <v>45589</v>
      </c>
      <c r="C311" s="47">
        <f t="shared" si="21"/>
        <v>298</v>
      </c>
      <c r="D311" s="48">
        <f t="shared" si="22"/>
        <v>16.109204735582118</v>
      </c>
      <c r="E311" s="46">
        <f t="shared" si="25"/>
        <v>293.11475409836066</v>
      </c>
      <c r="F311" s="49">
        <f t="shared" si="23"/>
        <v>-12.754899479008589</v>
      </c>
    </row>
    <row r="312" spans="2:6" x14ac:dyDescent="0.2">
      <c r="B312" s="26">
        <f t="shared" si="24"/>
        <v>45590</v>
      </c>
      <c r="C312" s="47">
        <f t="shared" si="21"/>
        <v>299</v>
      </c>
      <c r="D312" s="48">
        <f t="shared" si="22"/>
        <v>16.185574028889757</v>
      </c>
      <c r="E312" s="46">
        <f t="shared" si="25"/>
        <v>294.09836065573768</v>
      </c>
      <c r="F312" s="49">
        <f t="shared" si="23"/>
        <v>-13.090815281529972</v>
      </c>
    </row>
    <row r="313" spans="2:6" x14ac:dyDescent="0.2">
      <c r="B313" s="26">
        <f t="shared" si="24"/>
        <v>45591</v>
      </c>
      <c r="C313" s="47">
        <f t="shared" si="21"/>
        <v>300</v>
      </c>
      <c r="D313" s="48">
        <f t="shared" si="22"/>
        <v>16.248942567724608</v>
      </c>
      <c r="E313" s="46">
        <f t="shared" si="25"/>
        <v>295.08196721311475</v>
      </c>
      <c r="F313" s="49">
        <f t="shared" si="23"/>
        <v>-13.422873160701748</v>
      </c>
    </row>
    <row r="314" spans="2:6" x14ac:dyDescent="0.2">
      <c r="B314" s="26">
        <f t="shared" si="24"/>
        <v>45592</v>
      </c>
      <c r="C314" s="47">
        <f t="shared" si="21"/>
        <v>301</v>
      </c>
      <c r="D314" s="48">
        <f t="shared" si="22"/>
        <v>16.299192384897964</v>
      </c>
      <c r="E314" s="46">
        <f t="shared" si="25"/>
        <v>296.06557377049182</v>
      </c>
      <c r="F314" s="49">
        <f t="shared" si="23"/>
        <v>-13.750975257542818</v>
      </c>
    </row>
    <row r="315" spans="2:6" x14ac:dyDescent="0.2">
      <c r="B315" s="26">
        <f t="shared" si="24"/>
        <v>45593</v>
      </c>
      <c r="C315" s="47">
        <f t="shared" si="21"/>
        <v>302</v>
      </c>
      <c r="D315" s="48">
        <f t="shared" si="22"/>
        <v>16.336219198300746</v>
      </c>
      <c r="E315" s="46">
        <f t="shared" si="25"/>
        <v>297.04918032786884</v>
      </c>
      <c r="F315" s="49">
        <f t="shared" si="23"/>
        <v>-14.075024878859237</v>
      </c>
    </row>
    <row r="316" spans="2:6" x14ac:dyDescent="0.2">
      <c r="B316" s="26">
        <f t="shared" si="24"/>
        <v>45594</v>
      </c>
      <c r="C316" s="47">
        <f t="shared" si="21"/>
        <v>303</v>
      </c>
      <c r="D316" s="48">
        <f t="shared" si="22"/>
        <v>16.359932547100875</v>
      </c>
      <c r="E316" s="46">
        <f t="shared" si="25"/>
        <v>298.03278688524591</v>
      </c>
      <c r="F316" s="49">
        <f t="shared" si="23"/>
        <v>-14.394926525740249</v>
      </c>
    </row>
    <row r="317" spans="2:6" x14ac:dyDescent="0.2">
      <c r="B317" s="26">
        <f t="shared" si="24"/>
        <v>45595</v>
      </c>
      <c r="C317" s="47">
        <f t="shared" si="21"/>
        <v>304</v>
      </c>
      <c r="D317" s="48">
        <f t="shared" si="22"/>
        <v>16.370255912169231</v>
      </c>
      <c r="E317" s="46">
        <f t="shared" si="25"/>
        <v>299.01639344262293</v>
      </c>
      <c r="F317" s="49">
        <f t="shared" si="23"/>
        <v>-14.710585921702187</v>
      </c>
    </row>
    <row r="318" spans="2:6" x14ac:dyDescent="0.2">
      <c r="B318" s="26">
        <f t="shared" si="24"/>
        <v>45596</v>
      </c>
      <c r="C318" s="47">
        <f t="shared" si="21"/>
        <v>305</v>
      </c>
      <c r="D318" s="48">
        <f t="shared" si="22"/>
        <v>16.367126820588197</v>
      </c>
      <c r="E318" s="46">
        <f t="shared" si="25"/>
        <v>300</v>
      </c>
      <c r="F318" s="49">
        <f t="shared" si="23"/>
        <v>-15.021910040472203</v>
      </c>
    </row>
    <row r="319" spans="2:6" x14ac:dyDescent="0.2">
      <c r="B319" s="26">
        <f t="shared" si="24"/>
        <v>45597</v>
      </c>
      <c r="C319" s="47">
        <f t="shared" si="21"/>
        <v>306</v>
      </c>
      <c r="D319" s="48">
        <f t="shared" si="22"/>
        <v>16.350496934115434</v>
      </c>
      <c r="E319" s="46">
        <f t="shared" si="25"/>
        <v>300.98360655737707</v>
      </c>
      <c r="F319" s="49">
        <f t="shared" si="23"/>
        <v>-15.328807133403531</v>
      </c>
    </row>
    <row r="320" spans="2:6" x14ac:dyDescent="0.2">
      <c r="B320" s="26">
        <f t="shared" si="24"/>
        <v>45598</v>
      </c>
      <c r="C320" s="47">
        <f t="shared" si="21"/>
        <v>307</v>
      </c>
      <c r="D320" s="48">
        <f t="shared" si="22"/>
        <v>16.320332121494147</v>
      </c>
      <c r="E320" s="46">
        <f t="shared" si="25"/>
        <v>301.96721311475409</v>
      </c>
      <c r="F320" s="49">
        <f t="shared" si="23"/>
        <v>-15.631186756514246</v>
      </c>
    </row>
    <row r="321" spans="2:6" x14ac:dyDescent="0.2">
      <c r="B321" s="26">
        <f t="shared" si="24"/>
        <v>45599</v>
      </c>
      <c r="C321" s="47">
        <f t="shared" si="21"/>
        <v>308</v>
      </c>
      <c r="D321" s="48">
        <f t="shared" si="22"/>
        <v>16.276612514520178</v>
      </c>
      <c r="E321" s="46">
        <f t="shared" si="25"/>
        <v>302.95081967213116</v>
      </c>
      <c r="F321" s="49">
        <f t="shared" si="23"/>
        <v>-15.928959797141513</v>
      </c>
    </row>
    <row r="322" spans="2:6" x14ac:dyDescent="0.2">
      <c r="B322" s="26">
        <f t="shared" si="24"/>
        <v>45600</v>
      </c>
      <c r="C322" s="47">
        <f t="shared" si="21"/>
        <v>309</v>
      </c>
      <c r="D322" s="48">
        <f t="shared" si="22"/>
        <v>16.219332547795105</v>
      </c>
      <c r="E322" s="46">
        <f t="shared" si="25"/>
        <v>303.93442622950818</v>
      </c>
      <c r="F322" s="49">
        <f t="shared" si="23"/>
        <v>-16.222038500203507</v>
      </c>
    </row>
    <row r="323" spans="2:6" x14ac:dyDescent="0.2">
      <c r="B323" s="26">
        <f t="shared" si="24"/>
        <v>45601</v>
      </c>
      <c r="C323" s="47">
        <f t="shared" si="21"/>
        <v>310</v>
      </c>
      <c r="D323" s="48">
        <f t="shared" si="22"/>
        <v>16.148500982113706</v>
      </c>
      <c r="E323" s="46">
        <f t="shared" si="25"/>
        <v>304.91803278688525</v>
      </c>
      <c r="F323" s="49">
        <f t="shared" si="23"/>
        <v>-16.510336494061193</v>
      </c>
    </row>
    <row r="324" spans="2:6" x14ac:dyDescent="0.2">
      <c r="B324" s="26">
        <f t="shared" si="24"/>
        <v>45602</v>
      </c>
      <c r="C324" s="47">
        <f t="shared" si="21"/>
        <v>311</v>
      </c>
      <c r="D324" s="48">
        <f t="shared" si="22"/>
        <v>16.064140911453286</v>
      </c>
      <c r="E324" s="46">
        <f t="shared" si="25"/>
        <v>305.90163934426232</v>
      </c>
      <c r="F324" s="49">
        <f t="shared" si="23"/>
        <v>-16.793768815972523</v>
      </c>
    </row>
    <row r="325" spans="2:6" x14ac:dyDescent="0.2">
      <c r="B325" s="26">
        <f t="shared" si="24"/>
        <v>45603</v>
      </c>
      <c r="C325" s="47">
        <f t="shared" si="21"/>
        <v>312</v>
      </c>
      <c r="D325" s="48">
        <f t="shared" si="22"/>
        <v>15.96628975355145</v>
      </c>
      <c r="E325" s="46">
        <f t="shared" si="25"/>
        <v>306.88524590163934</v>
      </c>
      <c r="F325" s="49">
        <f t="shared" si="23"/>
        <v>-17.072251937131288</v>
      </c>
    </row>
    <row r="326" spans="2:6" x14ac:dyDescent="0.2">
      <c r="B326" s="26">
        <f t="shared" si="24"/>
        <v>45604</v>
      </c>
      <c r="C326" s="47">
        <f t="shared" si="21"/>
        <v>313</v>
      </c>
      <c r="D326" s="48">
        <f t="shared" si="22"/>
        <v>15.854999224078272</v>
      </c>
      <c r="E326" s="46">
        <f t="shared" si="25"/>
        <v>307.86885245901641</v>
      </c>
      <c r="F326" s="49">
        <f t="shared" si="23"/>
        <v>-17.345703787283465</v>
      </c>
    </row>
    <row r="327" spans="2:6" x14ac:dyDescent="0.2">
      <c r="B327" s="26">
        <f t="shared" si="24"/>
        <v>45605</v>
      </c>
      <c r="C327" s="47">
        <f t="shared" si="21"/>
        <v>314</v>
      </c>
      <c r="D327" s="48">
        <f t="shared" si="22"/>
        <v>15.730335294427855</v>
      </c>
      <c r="E327" s="46">
        <f t="shared" si="25"/>
        <v>308.85245901639342</v>
      </c>
      <c r="F327" s="49">
        <f t="shared" si="23"/>
        <v>-17.614043778913683</v>
      </c>
    </row>
    <row r="328" spans="2:6" x14ac:dyDescent="0.2">
      <c r="B328" s="26">
        <f t="shared" si="24"/>
        <v>45606</v>
      </c>
      <c r="C328" s="47">
        <f t="shared" si="21"/>
        <v>315</v>
      </c>
      <c r="D328" s="48">
        <f t="shared" si="22"/>
        <v>15.592378133173529</v>
      </c>
      <c r="E328" s="46">
        <f t="shared" si="25"/>
        <v>309.8360655737705</v>
      </c>
      <c r="F328" s="49">
        <f t="shared" si="23"/>
        <v>-17.877192830994744</v>
      </c>
    </row>
    <row r="329" spans="2:6" x14ac:dyDescent="0.2">
      <c r="B329" s="26">
        <f t="shared" si="24"/>
        <v>45607</v>
      </c>
      <c r="C329" s="47">
        <f t="shared" si="21"/>
        <v>316</v>
      </c>
      <c r="D329" s="48">
        <f t="shared" si="22"/>
        <v>15.441222031250042</v>
      </c>
      <c r="E329" s="46">
        <f t="shared" si="25"/>
        <v>310.81967213114751</v>
      </c>
      <c r="F329" s="49">
        <f t="shared" si="23"/>
        <v>-18.135073392293169</v>
      </c>
    </row>
    <row r="330" spans="2:6" x14ac:dyDescent="0.2">
      <c r="B330" s="26">
        <f t="shared" si="24"/>
        <v>45608</v>
      </c>
      <c r="C330" s="47">
        <f t="shared" si="21"/>
        <v>317</v>
      </c>
      <c r="D330" s="48">
        <f t="shared" si="22"/>
        <v>15.276975310945112</v>
      </c>
      <c r="E330" s="46">
        <f t="shared" si="25"/>
        <v>311.80327868852459</v>
      </c>
      <c r="F330" s="49">
        <f t="shared" si="23"/>
        <v>-18.387609464223861</v>
      </c>
    </row>
    <row r="331" spans="2:6" x14ac:dyDescent="0.2">
      <c r="B331" s="26">
        <f t="shared" si="24"/>
        <v>45609</v>
      </c>
      <c r="C331" s="47">
        <f t="shared" si="21"/>
        <v>318</v>
      </c>
      <c r="D331" s="48">
        <f t="shared" si="22"/>
        <v>15.099760218801697</v>
      </c>
      <c r="E331" s="46">
        <f t="shared" si="25"/>
        <v>312.78688524590166</v>
      </c>
      <c r="F331" s="49">
        <f t="shared" si="23"/>
        <v>-18.634726623247307</v>
      </c>
    </row>
    <row r="332" spans="2:6" x14ac:dyDescent="0.2">
      <c r="B332" s="26">
        <f t="shared" si="24"/>
        <v>45610</v>
      </c>
      <c r="C332" s="47">
        <f t="shared" si="21"/>
        <v>319</v>
      </c>
      <c r="D332" s="48">
        <f t="shared" si="22"/>
        <v>14.909712802551198</v>
      </c>
      <c r="E332" s="46">
        <f t="shared" si="25"/>
        <v>313.77049180327867</v>
      </c>
      <c r="F332" s="49">
        <f t="shared" si="23"/>
        <v>-18.876352042802491</v>
      </c>
    </row>
    <row r="333" spans="2:6" x14ac:dyDescent="0.2">
      <c r="B333" s="26">
        <f t="shared" si="24"/>
        <v>45611</v>
      </c>
      <c r="C333" s="47">
        <f t="shared" si="21"/>
        <v>320</v>
      </c>
      <c r="D333" s="48">
        <f t="shared" si="22"/>
        <v>14.706982772216268</v>
      </c>
      <c r="E333" s="46">
        <f t="shared" si="25"/>
        <v>314.75409836065575</v>
      </c>
      <c r="F333" s="49">
        <f t="shared" si="23"/>
        <v>-19.11241451476922</v>
      </c>
    </row>
    <row r="334" spans="2:6" x14ac:dyDescent="0.2">
      <c r="B334" s="26">
        <f t="shared" si="24"/>
        <v>45612</v>
      </c>
      <c r="C334" s="47">
        <f t="shared" si="21"/>
        <v>321</v>
      </c>
      <c r="D334" s="48">
        <f t="shared" si="22"/>
        <v>14.491733345541013</v>
      </c>
      <c r="E334" s="46">
        <f t="shared" si="25"/>
        <v>315.73770491803276</v>
      </c>
      <c r="F334" s="49">
        <f t="shared" si="23"/>
        <v>-19.342844470453496</v>
      </c>
    </row>
    <row r="335" spans="2:6" x14ac:dyDescent="0.2">
      <c r="B335" s="26">
        <f t="shared" si="24"/>
        <v>45613</v>
      </c>
      <c r="C335" s="47">
        <f t="shared" ref="C335:C378" si="26">B335-DATE(YEAR(B335),1,0)</f>
        <v>322</v>
      </c>
      <c r="D335" s="48">
        <f t="shared" ref="D335:D378" si="27">0.258*COS(RADIANS(E335))-7.416*SIN(RADIANS(E335))-3.648*COS(2*RADIANS(E335))-9.228*SIN(2*RADIANS(E335))</f>
        <v>14.264141077923796</v>
      </c>
      <c r="E335" s="46">
        <f t="shared" si="25"/>
        <v>316.72131147540983</v>
      </c>
      <c r="F335" s="49">
        <f t="shared" ref="F335:F379" si="28">-23.45*COS((PI()/180)*(360/$D$5)*(C335+10))</f>
        <v>-19.56757400108971</v>
      </c>
    </row>
    <row r="336" spans="2:6" x14ac:dyDescent="0.2">
      <c r="B336" s="26">
        <f t="shared" ref="B336:B378" si="29">B335+1</f>
        <v>45614</v>
      </c>
      <c r="C336" s="47">
        <f t="shared" si="26"/>
        <v>323</v>
      </c>
      <c r="D336" s="48">
        <f t="shared" si="27"/>
        <v>14.024395677047103</v>
      </c>
      <c r="E336" s="46">
        <f t="shared" si="25"/>
        <v>317.70491803278691</v>
      </c>
      <c r="F336" s="49">
        <f t="shared" si="28"/>
        <v>-19.786536877853706</v>
      </c>
    </row>
    <row r="337" spans="2:6" x14ac:dyDescent="0.2">
      <c r="B337" s="26">
        <f t="shared" si="29"/>
        <v>45615</v>
      </c>
      <c r="C337" s="47">
        <f t="shared" si="26"/>
        <v>324</v>
      </c>
      <c r="D337" s="48">
        <f t="shared" si="27"/>
        <v>13.772699802415781</v>
      </c>
      <c r="E337" s="46">
        <f t="shared" si="25"/>
        <v>318.68852459016392</v>
      </c>
      <c r="F337" s="49">
        <f t="shared" si="28"/>
        <v>-19.999668571380646</v>
      </c>
    </row>
    <row r="338" spans="2:6" x14ac:dyDescent="0.2">
      <c r="B338" s="26">
        <f t="shared" si="29"/>
        <v>45616</v>
      </c>
      <c r="C338" s="47">
        <f t="shared" si="26"/>
        <v>325</v>
      </c>
      <c r="D338" s="48">
        <f t="shared" si="27"/>
        <v>13.50926885003333</v>
      </c>
      <c r="E338" s="46">
        <f t="shared" si="25"/>
        <v>319.67213114754099</v>
      </c>
      <c r="F338" s="49">
        <f t="shared" si="28"/>
        <v>-20.206906270782198</v>
      </c>
    </row>
    <row r="339" spans="2:6" x14ac:dyDescent="0.2">
      <c r="B339" s="26">
        <f t="shared" si="29"/>
        <v>45617</v>
      </c>
      <c r="C339" s="47">
        <f t="shared" si="26"/>
        <v>326</v>
      </c>
      <c r="D339" s="48">
        <f t="shared" si="27"/>
        <v>13.234330722463309</v>
      </c>
      <c r="E339" s="46">
        <f t="shared" si="25"/>
        <v>320.65573770491801</v>
      </c>
      <c r="F339" s="49">
        <f t="shared" si="28"/>
        <v>-20.408188902157139</v>
      </c>
    </row>
    <row r="340" spans="2:6" x14ac:dyDescent="0.2">
      <c r="B340" s="26">
        <f t="shared" si="29"/>
        <v>45618</v>
      </c>
      <c r="C340" s="47">
        <f t="shared" si="26"/>
        <v>327</v>
      </c>
      <c r="D340" s="48">
        <f t="shared" si="27"/>
        <v>12.948125584539298</v>
      </c>
      <c r="E340" s="46">
        <f t="shared" si="25"/>
        <v>321.63934426229508</v>
      </c>
      <c r="F340" s="49">
        <f t="shared" si="28"/>
        <v>-20.603457146590124</v>
      </c>
    </row>
    <row r="341" spans="2:6" x14ac:dyDescent="0.2">
      <c r="B341" s="26">
        <f t="shared" si="29"/>
        <v>45619</v>
      </c>
      <c r="C341" s="47">
        <f t="shared" si="26"/>
        <v>328</v>
      </c>
      <c r="D341" s="48">
        <f t="shared" si="27"/>
        <v>12.65090560500489</v>
      </c>
      <c r="E341" s="46">
        <f t="shared" si="25"/>
        <v>322.62295081967216</v>
      </c>
      <c r="F341" s="49">
        <f t="shared" si="28"/>
        <v>-20.79265345763325</v>
      </c>
    </row>
    <row r="342" spans="2:6" x14ac:dyDescent="0.2">
      <c r="B342" s="26">
        <f t="shared" si="29"/>
        <v>45620</v>
      </c>
      <c r="C342" s="47">
        <f t="shared" si="26"/>
        <v>329</v>
      </c>
      <c r="D342" s="48">
        <f t="shared" si="27"/>
        <v>12.342934684380271</v>
      </c>
      <c r="E342" s="46">
        <f t="shared" si="25"/>
        <v>323.60655737704917</v>
      </c>
      <c r="F342" s="49">
        <f t="shared" si="28"/>
        <v>-20.97572207826525</v>
      </c>
    </row>
    <row r="343" spans="2:6" x14ac:dyDescent="0.2">
      <c r="B343" s="26">
        <f t="shared" si="29"/>
        <v>45621</v>
      </c>
      <c r="C343" s="47">
        <f t="shared" si="26"/>
        <v>330</v>
      </c>
      <c r="D343" s="48">
        <f t="shared" si="27"/>
        <v>12.024488169369288</v>
      </c>
      <c r="E343" s="46">
        <f t="shared" si="25"/>
        <v>324.59016393442624</v>
      </c>
      <c r="F343" s="49">
        <f t="shared" si="28"/>
        <v>-21.15260905732335</v>
      </c>
    </row>
    <row r="344" spans="2:6" x14ac:dyDescent="0.2">
      <c r="B344" s="26">
        <f t="shared" si="29"/>
        <v>45622</v>
      </c>
      <c r="C344" s="47">
        <f t="shared" si="26"/>
        <v>331</v>
      </c>
      <c r="D344" s="48">
        <f t="shared" si="27"/>
        <v>11.695852554135859</v>
      </c>
      <c r="E344" s="46">
        <f t="shared" si="25"/>
        <v>325.57377049180326</v>
      </c>
      <c r="F344" s="49">
        <f t="shared" si="28"/>
        <v>-21.323262265402931</v>
      </c>
    </row>
    <row r="345" spans="2:6" x14ac:dyDescent="0.2">
      <c r="B345" s="26">
        <f t="shared" si="29"/>
        <v>45623</v>
      </c>
      <c r="C345" s="47">
        <f t="shared" si="26"/>
        <v>332</v>
      </c>
      <c r="D345" s="48">
        <f t="shared" si="27"/>
        <v>11.357325168794301</v>
      </c>
      <c r="E345" s="46">
        <f t="shared" si="25"/>
        <v>326.55737704918033</v>
      </c>
      <c r="F345" s="49">
        <f t="shared" si="28"/>
        <v>-21.48763141022026</v>
      </c>
    </row>
    <row r="346" spans="2:6" x14ac:dyDescent="0.2">
      <c r="B346" s="26">
        <f t="shared" si="29"/>
        <v>45624</v>
      </c>
      <c r="C346" s="47">
        <f t="shared" si="26"/>
        <v>333</v>
      </c>
      <c r="D346" s="48">
        <f t="shared" si="27"/>
        <v>11.009213855473106</v>
      </c>
      <c r="E346" s="46">
        <f t="shared" si="25"/>
        <v>327.5409836065574</v>
      </c>
      <c r="F346" s="49">
        <f t="shared" si="28"/>
        <v>-21.645668051433926</v>
      </c>
    </row>
    <row r="347" spans="2:6" x14ac:dyDescent="0.2">
      <c r="B347" s="26">
        <f t="shared" si="29"/>
        <v>45625</v>
      </c>
      <c r="C347" s="47">
        <f t="shared" si="26"/>
        <v>334</v>
      </c>
      <c r="D347" s="48">
        <f t="shared" si="27"/>
        <v>10.651836632325974</v>
      </c>
      <c r="E347" s="46">
        <f t="shared" si="25"/>
        <v>328.52459016393442</v>
      </c>
      <c r="F347" s="49">
        <f t="shared" si="28"/>
        <v>-21.797325614920386</v>
      </c>
    </row>
    <row r="348" spans="2:6" x14ac:dyDescent="0.2">
      <c r="B348" s="26">
        <f t="shared" si="29"/>
        <v>45626</v>
      </c>
      <c r="C348" s="47">
        <f t="shared" si="26"/>
        <v>335</v>
      </c>
      <c r="D348" s="48">
        <f t="shared" si="27"/>
        <v>10.285521345878518</v>
      </c>
      <c r="E348" s="46">
        <f t="shared" si="25"/>
        <v>329.50819672131149</v>
      </c>
      <c r="F348" s="49">
        <f t="shared" si="28"/>
        <v>-21.942559406499573</v>
      </c>
    </row>
    <row r="349" spans="2:6" x14ac:dyDescent="0.2">
      <c r="B349" s="26">
        <f t="shared" si="29"/>
        <v>45627</v>
      </c>
      <c r="C349" s="47">
        <f t="shared" si="26"/>
        <v>336</v>
      </c>
      <c r="D349" s="48">
        <f t="shared" si="27"/>
        <v>9.9106053121121747</v>
      </c>
      <c r="E349" s="46">
        <f t="shared" si="25"/>
        <v>330.49180327868851</v>
      </c>
      <c r="F349" s="49">
        <f t="shared" si="28"/>
        <v>-22.081326625106499</v>
      </c>
    </row>
    <row r="350" spans="2:6" x14ac:dyDescent="0.2">
      <c r="B350" s="26">
        <f t="shared" si="29"/>
        <v>45628</v>
      </c>
      <c r="C350" s="47">
        <f t="shared" si="26"/>
        <v>337</v>
      </c>
      <c r="D350" s="48">
        <f t="shared" si="27"/>
        <v>9.527434946700378</v>
      </c>
      <c r="E350" s="46">
        <f t="shared" si="25"/>
        <v>331.47540983606558</v>
      </c>
      <c r="F350" s="49">
        <f t="shared" si="28"/>
        <v>-22.213586375404908</v>
      </c>
    </row>
    <row r="351" spans="2:6" x14ac:dyDescent="0.2">
      <c r="B351" s="26">
        <f t="shared" si="29"/>
        <v>45629</v>
      </c>
      <c r="C351" s="47">
        <f t="shared" si="26"/>
        <v>338</v>
      </c>
      <c r="D351" s="48">
        <f t="shared" si="27"/>
        <v>9.1363653848246358</v>
      </c>
      <c r="E351" s="46">
        <f t="shared" si="25"/>
        <v>332.4590163934426</v>
      </c>
      <c r="F351" s="49">
        <f t="shared" si="28"/>
        <v>-22.339299679839321</v>
      </c>
    </row>
    <row r="352" spans="2:6" x14ac:dyDescent="0.2">
      <c r="B352" s="26">
        <f t="shared" si="29"/>
        <v>45630</v>
      </c>
      <c r="C352" s="47">
        <f t="shared" si="26"/>
        <v>339</v>
      </c>
      <c r="D352" s="48">
        <f t="shared" si="27"/>
        <v>8.7377600910103297</v>
      </c>
      <c r="E352" s="46">
        <f t="shared" si="25"/>
        <v>333.44262295081967</v>
      </c>
      <c r="F352" s="49">
        <f t="shared" si="28"/>
        <v>-22.458429490121897</v>
      </c>
    </row>
    <row r="353" spans="2:6" x14ac:dyDescent="0.2">
      <c r="B353" s="26">
        <f t="shared" si="29"/>
        <v>45631</v>
      </c>
      <c r="C353" s="47">
        <f t="shared" si="26"/>
        <v>340</v>
      </c>
      <c r="D353" s="48">
        <f t="shared" si="27"/>
        <v>8.3319904594337277</v>
      </c>
      <c r="E353" s="46">
        <f t="shared" si="25"/>
        <v>334.42622950819674</v>
      </c>
      <c r="F353" s="49">
        <f t="shared" si="28"/>
        <v>-22.570940698150753</v>
      </c>
    </row>
    <row r="354" spans="2:6" x14ac:dyDescent="0.2">
      <c r="B354" s="26">
        <f t="shared" si="29"/>
        <v>45632</v>
      </c>
      <c r="C354" s="47">
        <f t="shared" si="26"/>
        <v>341</v>
      </c>
      <c r="D354" s="48">
        <f t="shared" si="27"/>
        <v>7.9194354051630675</v>
      </c>
      <c r="E354" s="46">
        <f t="shared" si="25"/>
        <v>335.40983606557376</v>
      </c>
      <c r="F354" s="49">
        <f t="shared" si="28"/>
        <v>-22.676800146356459</v>
      </c>
    </row>
    <row r="355" spans="2:6" x14ac:dyDescent="0.2">
      <c r="B355" s="26">
        <f t="shared" si="29"/>
        <v>45633</v>
      </c>
      <c r="C355" s="47">
        <f t="shared" si="26"/>
        <v>342</v>
      </c>
      <c r="D355" s="48">
        <f t="shared" si="27"/>
        <v>7.5004809468064479</v>
      </c>
      <c r="E355" s="46">
        <f t="shared" si="25"/>
        <v>336.39344262295083</v>
      </c>
      <c r="F355" s="49">
        <f t="shared" si="28"/>
        <v>-22.775976637473743</v>
      </c>
    </row>
    <row r="356" spans="2:6" x14ac:dyDescent="0.2">
      <c r="B356" s="26">
        <f t="shared" si="29"/>
        <v>45634</v>
      </c>
      <c r="C356" s="47">
        <f t="shared" si="26"/>
        <v>343</v>
      </c>
      <c r="D356" s="48">
        <f t="shared" si="27"/>
        <v>7.0755197810507511</v>
      </c>
      <c r="E356" s="46">
        <f t="shared" si="25"/>
        <v>337.37704918032784</v>
      </c>
      <c r="F356" s="49">
        <f t="shared" si="28"/>
        <v>-22.868440943735457</v>
      </c>
    </row>
    <row r="357" spans="2:6" x14ac:dyDescent="0.2">
      <c r="B357" s="26">
        <f t="shared" si="29"/>
        <v>45635</v>
      </c>
      <c r="C357" s="47">
        <f t="shared" si="26"/>
        <v>344</v>
      </c>
      <c r="D357" s="48">
        <f t="shared" si="27"/>
        <v>6.6449508495833305</v>
      </c>
      <c r="E357" s="46">
        <f t="shared" si="25"/>
        <v>338.36065573770492</v>
      </c>
      <c r="F357" s="49">
        <f t="shared" si="28"/>
        <v>-22.954165815486139</v>
      </c>
    </row>
    <row r="358" spans="2:6" x14ac:dyDescent="0.2">
      <c r="B358" s="26">
        <f t="shared" si="29"/>
        <v>45636</v>
      </c>
      <c r="C358" s="47">
        <f t="shared" si="26"/>
        <v>345</v>
      </c>
      <c r="D358" s="48">
        <f t="shared" si="27"/>
        <v>6.2091788988989904</v>
      </c>
      <c r="E358" s="46">
        <f t="shared" si="25"/>
        <v>339.34426229508199</v>
      </c>
      <c r="F358" s="49">
        <f t="shared" si="28"/>
        <v>-23.033125989212614</v>
      </c>
    </row>
    <row r="359" spans="2:6" x14ac:dyDescent="0.2">
      <c r="B359" s="26">
        <f t="shared" si="29"/>
        <v>45637</v>
      </c>
      <c r="C359" s="47">
        <f t="shared" si="26"/>
        <v>346</v>
      </c>
      <c r="D359" s="48">
        <f t="shared" si="27"/>
        <v>5.7686140335019758</v>
      </c>
      <c r="E359" s="46">
        <f t="shared" si="25"/>
        <v>340.32786885245901</v>
      </c>
      <c r="F359" s="49">
        <f t="shared" si="28"/>
        <v>-23.105298194989256</v>
      </c>
    </row>
    <row r="360" spans="2:6" x14ac:dyDescent="0.2">
      <c r="B360" s="26">
        <f t="shared" si="29"/>
        <v>45638</v>
      </c>
      <c r="C360" s="47">
        <f t="shared" si="26"/>
        <v>347</v>
      </c>
      <c r="D360" s="48">
        <f t="shared" si="27"/>
        <v>5.3236712630203549</v>
      </c>
      <c r="E360" s="46">
        <f t="shared" si="25"/>
        <v>341.31147540983608</v>
      </c>
      <c r="F360" s="49">
        <f t="shared" si="28"/>
        <v>-23.170661163335758</v>
      </c>
    </row>
    <row r="361" spans="2:6" x14ac:dyDescent="0.2">
      <c r="B361" s="26">
        <f t="shared" si="29"/>
        <v>45639</v>
      </c>
      <c r="C361" s="47">
        <f t="shared" si="26"/>
        <v>348</v>
      </c>
      <c r="D361" s="48">
        <f t="shared" si="27"/>
        <v>4.8747700437585504</v>
      </c>
      <c r="E361" s="46">
        <f t="shared" si="25"/>
        <v>342.29508196721309</v>
      </c>
      <c r="F361" s="49">
        <f t="shared" si="28"/>
        <v>-23.229195631485336</v>
      </c>
    </row>
    <row r="362" spans="2:6" x14ac:dyDescent="0.2">
      <c r="B362" s="26">
        <f t="shared" si="29"/>
        <v>45640</v>
      </c>
      <c r="C362" s="47">
        <f t="shared" si="26"/>
        <v>349</v>
      </c>
      <c r="D362" s="48">
        <f t="shared" si="27"/>
        <v>4.422333815218054</v>
      </c>
      <c r="E362" s="46">
        <f t="shared" si="25"/>
        <v>343.27868852459017</v>
      </c>
      <c r="F362" s="49">
        <f t="shared" si="28"/>
        <v>-23.280884349061562</v>
      </c>
    </row>
    <row r="363" spans="2:6" x14ac:dyDescent="0.2">
      <c r="B363" s="26">
        <f t="shared" si="29"/>
        <v>45641</v>
      </c>
      <c r="C363" s="47">
        <f t="shared" si="26"/>
        <v>350</v>
      </c>
      <c r="D363" s="48">
        <f t="shared" si="27"/>
        <v>3.9667895321249529</v>
      </c>
      <c r="E363" s="46">
        <f t="shared" si="25"/>
        <v>344.26229508196724</v>
      </c>
      <c r="F363" s="49">
        <f t="shared" si="28"/>
        <v>-23.325712083162113</v>
      </c>
    </row>
    <row r="364" spans="2:6" x14ac:dyDescent="0.2">
      <c r="B364" s="26">
        <f t="shared" si="29"/>
        <v>45642</v>
      </c>
      <c r="C364" s="47">
        <f t="shared" si="26"/>
        <v>351</v>
      </c>
      <c r="D364" s="48">
        <f t="shared" si="27"/>
        <v>3.5085671925053727</v>
      </c>
      <c r="E364" s="46">
        <f t="shared" si="25"/>
        <v>345.24590163934425</v>
      </c>
      <c r="F364" s="49">
        <f t="shared" si="28"/>
        <v>-23.363665622847989</v>
      </c>
    </row>
    <row r="365" spans="2:6" x14ac:dyDescent="0.2">
      <c r="B365" s="26">
        <f t="shared" si="29"/>
        <v>45643</v>
      </c>
      <c r="C365" s="47">
        <f t="shared" si="26"/>
        <v>352</v>
      </c>
      <c r="D365" s="48">
        <f t="shared" si="27"/>
        <v>3.048099362356826</v>
      </c>
      <c r="E365" s="46">
        <f t="shared" si="25"/>
        <v>346.22950819672133</v>
      </c>
      <c r="F365" s="49">
        <f t="shared" si="28"/>
        <v>-23.394733783036848</v>
      </c>
    </row>
    <row r="366" spans="2:6" x14ac:dyDescent="0.2">
      <c r="B366" s="26">
        <f t="shared" si="29"/>
        <v>45644</v>
      </c>
      <c r="C366" s="47">
        <f t="shared" si="26"/>
        <v>353</v>
      </c>
      <c r="D366" s="48">
        <f t="shared" si="27"/>
        <v>2.585820697466124</v>
      </c>
      <c r="E366" s="46">
        <f t="shared" si="25"/>
        <v>347.21311475409834</v>
      </c>
      <c r="F366" s="49">
        <f t="shared" si="28"/>
        <v>-23.418907407799274</v>
      </c>
    </row>
    <row r="367" spans="2:6" x14ac:dyDescent="0.2">
      <c r="B367" s="26">
        <f t="shared" si="29"/>
        <v>45645</v>
      </c>
      <c r="C367" s="47">
        <f t="shared" si="26"/>
        <v>354</v>
      </c>
      <c r="D367" s="48">
        <f t="shared" si="27"/>
        <v>2.1221674629277927</v>
      </c>
      <c r="E367" s="46">
        <f t="shared" si="25"/>
        <v>348.19672131147541</v>
      </c>
      <c r="F367" s="49">
        <f t="shared" si="28"/>
        <v>-23.436179373057097</v>
      </c>
    </row>
    <row r="368" spans="2:6" x14ac:dyDescent="0.2">
      <c r="B368" s="26">
        <f t="shared" si="29"/>
        <v>45646</v>
      </c>
      <c r="C368" s="47">
        <f t="shared" si="26"/>
        <v>355</v>
      </c>
      <c r="D368" s="48">
        <f t="shared" si="27"/>
        <v>1.6575770509209096</v>
      </c>
      <c r="E368" s="46">
        <f t="shared" si="25"/>
        <v>349.18032786885249</v>
      </c>
      <c r="F368" s="49">
        <f t="shared" si="28"/>
        <v>-23.44654458868288</v>
      </c>
    </row>
    <row r="369" spans="2:6" x14ac:dyDescent="0.2">
      <c r="B369" s="26">
        <f t="shared" si="29"/>
        <v>45647</v>
      </c>
      <c r="C369" s="47">
        <f t="shared" si="26"/>
        <v>356</v>
      </c>
      <c r="D369" s="48">
        <f t="shared" si="27"/>
        <v>1.192487497302162</v>
      </c>
      <c r="E369" s="46">
        <f t="shared" si="25"/>
        <v>350.1639344262295</v>
      </c>
      <c r="F369" s="49">
        <f t="shared" si="28"/>
        <v>-23.45</v>
      </c>
    </row>
    <row r="370" spans="2:6" x14ac:dyDescent="0.2">
      <c r="B370" s="26">
        <f t="shared" si="29"/>
        <v>45648</v>
      </c>
      <c r="C370" s="47">
        <f t="shared" si="26"/>
        <v>357</v>
      </c>
      <c r="D370" s="48">
        <f t="shared" si="27"/>
        <v>0.72733699757641679</v>
      </c>
      <c r="E370" s="46">
        <f t="shared" si="25"/>
        <v>351.14754098360658</v>
      </c>
      <c r="F370" s="49">
        <f t="shared" si="28"/>
        <v>-23.44654458868288</v>
      </c>
    </row>
    <row r="371" spans="2:6" x14ac:dyDescent="0.2">
      <c r="B371" s="26">
        <f t="shared" si="29"/>
        <v>45649</v>
      </c>
      <c r="C371" s="47">
        <f t="shared" si="26"/>
        <v>358</v>
      </c>
      <c r="D371" s="48">
        <f t="shared" si="27"/>
        <v>0.26256342280530331</v>
      </c>
      <c r="E371" s="46">
        <f t="shared" si="25"/>
        <v>352.13114754098359</v>
      </c>
      <c r="F371" s="49">
        <f t="shared" si="28"/>
        <v>-23.436179373057101</v>
      </c>
    </row>
    <row r="372" spans="2:6" x14ac:dyDescent="0.2">
      <c r="B372" s="26">
        <f t="shared" si="29"/>
        <v>45650</v>
      </c>
      <c r="C372" s="47">
        <f t="shared" si="26"/>
        <v>359</v>
      </c>
      <c r="D372" s="48">
        <f t="shared" si="27"/>
        <v>-0.20139616398495175</v>
      </c>
      <c r="E372" s="46">
        <f t="shared" si="25"/>
        <v>353.11475409836066</v>
      </c>
      <c r="F372" s="49">
        <f t="shared" si="28"/>
        <v>-23.418907407799274</v>
      </c>
    </row>
    <row r="373" spans="2:6" x14ac:dyDescent="0.2">
      <c r="B373" s="26">
        <f t="shared" si="29"/>
        <v>45651</v>
      </c>
      <c r="C373" s="47">
        <f t="shared" si="26"/>
        <v>360</v>
      </c>
      <c r="D373" s="48">
        <f t="shared" si="27"/>
        <v>-0.66410599033604489</v>
      </c>
      <c r="E373" s="46">
        <f t="shared" si="25"/>
        <v>354.09836065573768</v>
      </c>
      <c r="F373" s="49">
        <f t="shared" si="28"/>
        <v>-23.394733783036848</v>
      </c>
    </row>
    <row r="374" spans="2:6" x14ac:dyDescent="0.2">
      <c r="B374" s="26">
        <f t="shared" si="29"/>
        <v>45652</v>
      </c>
      <c r="C374" s="47">
        <f t="shared" si="26"/>
        <v>361</v>
      </c>
      <c r="D374" s="48">
        <f t="shared" si="27"/>
        <v>-1.1251320552713062</v>
      </c>
      <c r="E374" s="46">
        <f t="shared" si="25"/>
        <v>355.08196721311475</v>
      </c>
      <c r="F374" s="49">
        <f t="shared" si="28"/>
        <v>-23.363665622847989</v>
      </c>
    </row>
    <row r="375" spans="2:6" x14ac:dyDescent="0.2">
      <c r="B375" s="26">
        <f t="shared" si="29"/>
        <v>45653</v>
      </c>
      <c r="C375" s="47">
        <f t="shared" si="26"/>
        <v>362</v>
      </c>
      <c r="D375" s="48">
        <f t="shared" si="27"/>
        <v>-1.5840426080334045</v>
      </c>
      <c r="E375" s="46">
        <f t="shared" si="25"/>
        <v>356.06557377049182</v>
      </c>
      <c r="F375" s="49">
        <f t="shared" si="28"/>
        <v>-23.325712083162113</v>
      </c>
    </row>
    <row r="376" spans="2:6" x14ac:dyDescent="0.2">
      <c r="B376" s="26">
        <f t="shared" si="29"/>
        <v>45654</v>
      </c>
      <c r="C376" s="47">
        <f t="shared" si="26"/>
        <v>363</v>
      </c>
      <c r="D376" s="48">
        <f t="shared" si="27"/>
        <v>-2.0404086240912624</v>
      </c>
      <c r="E376" s="46">
        <f t="shared" si="25"/>
        <v>357.04918032786884</v>
      </c>
      <c r="F376" s="49">
        <f t="shared" si="28"/>
        <v>-23.280884349061562</v>
      </c>
    </row>
    <row r="377" spans="2:6" x14ac:dyDescent="0.2">
      <c r="B377" s="26">
        <f t="shared" si="29"/>
        <v>45655</v>
      </c>
      <c r="C377" s="47">
        <f t="shared" si="26"/>
        <v>364</v>
      </c>
      <c r="D377" s="48">
        <f t="shared" si="27"/>
        <v>-2.493804277865304</v>
      </c>
      <c r="E377" s="46">
        <f t="shared" si="25"/>
        <v>358.03278688524591</v>
      </c>
      <c r="F377" s="49">
        <f t="shared" si="28"/>
        <v>-23.229195631485339</v>
      </c>
    </row>
    <row r="378" spans="2:6" x14ac:dyDescent="0.2">
      <c r="B378" s="26">
        <f t="shared" si="29"/>
        <v>45656</v>
      </c>
      <c r="C378" s="47">
        <f t="shared" si="26"/>
        <v>365</v>
      </c>
      <c r="D378" s="48">
        <f t="shared" si="27"/>
        <v>-2.9438074116225823</v>
      </c>
      <c r="E378" s="46">
        <f t="shared" si="25"/>
        <v>359.01639344262293</v>
      </c>
      <c r="F378" s="49">
        <f t="shared" si="28"/>
        <v>-23.170661163335758</v>
      </c>
    </row>
    <row r="379" spans="2:6" x14ac:dyDescent="0.2">
      <c r="B379" s="27">
        <f>IF(D4="Y",B378+1,"")</f>
        <v>45657</v>
      </c>
      <c r="C379" s="28">
        <f>IF(D4="Y",B379-DATE(YEAR(B379),1,0),"")</f>
        <v>366</v>
      </c>
      <c r="D379" s="29">
        <f>IF(D4="Y",0.258*COS(RADIANS(E379))-7.416*SIN(RADIANS(E379))-3.648*COS(2*RADIANS(E379))-9.228*SIN(2*RADIANS(E379)),"")</f>
        <v>-3.3899999999999939</v>
      </c>
      <c r="E379" s="50">
        <f>IF(D4="Y",360*C379/$D$5,"")</f>
        <v>360</v>
      </c>
      <c r="F379" s="51">
        <f t="shared" si="28"/>
        <v>-23.105298194989256</v>
      </c>
    </row>
    <row r="380" spans="2:6" x14ac:dyDescent="0.2">
      <c r="C380" s="18"/>
    </row>
    <row r="381" spans="2:6" x14ac:dyDescent="0.2">
      <c r="B381" s="18"/>
      <c r="C381" s="18"/>
    </row>
  </sheetData>
  <sheetProtection sheet="1" objects="1" scenarios="1"/>
  <hyperlinks>
    <hyperlink ref="H2" r:id="rId1" xr:uid="{06409C25-3866-1E41-97CF-D76A9466B0C9}"/>
  </hyperlinks>
  <pageMargins left="0.7" right="0.7" top="0.75" bottom="0.75" header="0.3" footer="0.3"/>
  <pageSetup paperSize="9" orientation="portrait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CE23-9194-7A47-912B-6A749F641444}">
  <dimension ref="A2:W381"/>
  <sheetViews>
    <sheetView showGridLines="0" zoomScaleNormal="100" zoomScalePageLayoutView="85" workbookViewId="0">
      <selection activeCell="D2" sqref="D2"/>
    </sheetView>
  </sheetViews>
  <sheetFormatPr baseColWidth="10" defaultColWidth="8.83203125" defaultRowHeight="16" x14ac:dyDescent="0.2"/>
  <cols>
    <col min="1" max="8" width="10.83203125" style="11" customWidth="1"/>
    <col min="9" max="9" width="10.83203125" style="15" customWidth="1"/>
    <col min="10" max="12" width="10.83203125" style="11" customWidth="1"/>
    <col min="13" max="26" width="10.83203125" customWidth="1"/>
    <col min="27" max="30" width="10.5" bestFit="1" customWidth="1"/>
  </cols>
  <sheetData>
    <row r="2" spans="1:23" x14ac:dyDescent="0.2">
      <c r="B2" s="69" t="s">
        <v>3</v>
      </c>
      <c r="C2" s="69"/>
      <c r="D2" s="70">
        <v>45292</v>
      </c>
      <c r="I2" s="33" t="s">
        <v>14</v>
      </c>
    </row>
    <row r="3" spans="1:23" s="1" customFormat="1" x14ac:dyDescent="0.2">
      <c r="A3" s="11"/>
      <c r="B3" s="69" t="s">
        <v>4</v>
      </c>
      <c r="C3" s="69"/>
      <c r="D3" s="71">
        <f>YEAR(D2)</f>
        <v>2024</v>
      </c>
      <c r="F3" s="11"/>
      <c r="G3" s="11"/>
      <c r="H3" s="11"/>
      <c r="K3" s="11"/>
      <c r="L3" s="11"/>
      <c r="M3"/>
      <c r="N3"/>
      <c r="O3"/>
      <c r="P3"/>
      <c r="Q3"/>
      <c r="R3"/>
      <c r="S3"/>
      <c r="T3"/>
      <c r="U3"/>
      <c r="V3"/>
      <c r="W3"/>
    </row>
    <row r="4" spans="1:23" s="1" customFormat="1" x14ac:dyDescent="0.2">
      <c r="A4" s="11"/>
      <c r="B4" s="69" t="s">
        <v>5</v>
      </c>
      <c r="C4" s="69"/>
      <c r="D4" s="72" t="str">
        <f>IF(OR(MOD(D3,400)=0,AND(MOD(D3,4)=0,MOD(D3,100)&lt;&gt;0)),"Y", "N")</f>
        <v>Y</v>
      </c>
      <c r="F4" s="11"/>
      <c r="G4" s="11"/>
      <c r="H4" s="11"/>
      <c r="I4" s="31"/>
      <c r="K4" s="11"/>
      <c r="L4" s="11"/>
      <c r="M4"/>
      <c r="N4"/>
      <c r="O4"/>
      <c r="P4"/>
      <c r="Q4"/>
      <c r="R4"/>
      <c r="S4"/>
      <c r="T4"/>
      <c r="U4"/>
      <c r="V4"/>
      <c r="W4"/>
    </row>
    <row r="5" spans="1:23" s="1" customFormat="1" x14ac:dyDescent="0.2">
      <c r="A5" s="11"/>
      <c r="B5" s="69" t="s">
        <v>2</v>
      </c>
      <c r="C5" s="69"/>
      <c r="D5" s="72">
        <f>IF(D4="N",365.242,366)</f>
        <v>366</v>
      </c>
      <c r="F5" s="11"/>
      <c r="G5" s="11"/>
      <c r="H5" s="11"/>
      <c r="I5" s="31"/>
      <c r="K5" s="11"/>
      <c r="L5" s="11"/>
      <c r="M5"/>
      <c r="N5"/>
      <c r="O5"/>
      <c r="P5"/>
      <c r="Q5"/>
      <c r="R5"/>
      <c r="S5"/>
      <c r="T5"/>
      <c r="U5"/>
      <c r="V5"/>
      <c r="W5"/>
    </row>
    <row r="6" spans="1:23" s="1" customFormat="1" x14ac:dyDescent="0.2">
      <c r="A6" s="11"/>
      <c r="B6" s="69" t="s">
        <v>6</v>
      </c>
      <c r="C6" s="69"/>
      <c r="D6" s="71">
        <f>MONTH(D2)</f>
        <v>1</v>
      </c>
      <c r="F6" s="11"/>
      <c r="G6" s="11"/>
      <c r="H6" s="11"/>
      <c r="K6" s="11"/>
      <c r="L6" s="11"/>
      <c r="M6"/>
      <c r="N6"/>
      <c r="O6"/>
      <c r="P6"/>
      <c r="Q6"/>
      <c r="R6"/>
      <c r="S6"/>
      <c r="T6"/>
      <c r="U6"/>
      <c r="V6"/>
      <c r="W6"/>
    </row>
    <row r="7" spans="1:23" s="1" customFormat="1" x14ac:dyDescent="0.2">
      <c r="A7" s="11"/>
      <c r="B7" s="69" t="s">
        <v>7</v>
      </c>
      <c r="C7" s="69"/>
      <c r="D7" s="72">
        <f>DAY(D2)</f>
        <v>1</v>
      </c>
      <c r="F7" s="11"/>
      <c r="G7" s="11"/>
      <c r="H7" s="11"/>
      <c r="K7" s="11"/>
      <c r="L7" s="11"/>
      <c r="M7"/>
      <c r="N7"/>
      <c r="O7"/>
      <c r="P7"/>
      <c r="Q7"/>
      <c r="R7"/>
      <c r="S7"/>
      <c r="T7"/>
      <c r="U7"/>
      <c r="V7"/>
      <c r="W7"/>
    </row>
    <row r="8" spans="1:23" s="1" customFormat="1" ht="15" customHeight="1" x14ac:dyDescent="0.2">
      <c r="A8" s="11"/>
      <c r="B8" s="69" t="s">
        <v>8</v>
      </c>
      <c r="C8" s="69"/>
      <c r="D8" s="71">
        <f>INT(275*D6/9)-IF(D4="Y",1,2)*INT((D6+9)/12)+D7-30</f>
        <v>1</v>
      </c>
      <c r="F8" s="11"/>
      <c r="G8" s="11"/>
      <c r="H8" s="11"/>
      <c r="K8" s="11"/>
      <c r="L8" s="11"/>
      <c r="M8"/>
      <c r="N8"/>
      <c r="O8"/>
      <c r="P8"/>
      <c r="Q8"/>
      <c r="R8"/>
      <c r="S8"/>
      <c r="T8"/>
      <c r="U8"/>
      <c r="V8"/>
      <c r="W8"/>
    </row>
    <row r="9" spans="1:23" s="1" customFormat="1" ht="15" customHeight="1" x14ac:dyDescent="0.2">
      <c r="A9" s="11"/>
      <c r="B9" s="69" t="s">
        <v>9</v>
      </c>
      <c r="C9" s="69"/>
      <c r="D9" s="74">
        <f>E14</f>
        <v>-2.9041689599999998</v>
      </c>
      <c r="F9" s="30"/>
      <c r="G9" s="30"/>
      <c r="H9" s="11"/>
      <c r="K9" s="11"/>
      <c r="L9" s="11"/>
      <c r="M9"/>
      <c r="N9"/>
      <c r="O9"/>
      <c r="P9"/>
      <c r="Q9"/>
      <c r="R9"/>
      <c r="S9"/>
      <c r="T9"/>
      <c r="U9"/>
      <c r="V9"/>
      <c r="W9"/>
    </row>
    <row r="10" spans="1:23" s="1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K10" s="11"/>
      <c r="L10" s="11"/>
      <c r="M10"/>
      <c r="N10"/>
      <c r="O10"/>
      <c r="P10"/>
      <c r="Q10"/>
      <c r="R10"/>
      <c r="S10"/>
      <c r="T10"/>
      <c r="U10"/>
      <c r="V10"/>
      <c r="W10"/>
    </row>
    <row r="11" spans="1:23" s="1" customFormat="1" ht="15" customHeight="1" x14ac:dyDescent="0.2">
      <c r="A11" s="11"/>
      <c r="B11" s="11"/>
      <c r="C11" s="11"/>
      <c r="D11" s="11"/>
      <c r="E11" s="11"/>
      <c r="F11" s="34"/>
      <c r="G11" s="34"/>
      <c r="H11" s="11"/>
      <c r="K11" s="11"/>
      <c r="L11" s="11"/>
      <c r="M11"/>
      <c r="N11"/>
      <c r="O11"/>
      <c r="P11"/>
      <c r="Q11"/>
      <c r="R11"/>
      <c r="S11"/>
      <c r="T11"/>
      <c r="U11"/>
      <c r="V11"/>
      <c r="W11"/>
    </row>
    <row r="12" spans="1:23" s="1" customFormat="1" ht="15" customHeight="1" x14ac:dyDescent="0.2">
      <c r="A12" s="11"/>
      <c r="B12" s="11"/>
      <c r="C12" s="11"/>
      <c r="D12" s="11"/>
      <c r="E12" s="11"/>
      <c r="F12" s="11"/>
      <c r="G12" s="11"/>
      <c r="H12" s="11"/>
      <c r="I12" s="15"/>
      <c r="J12" s="11"/>
      <c r="K12" s="11"/>
      <c r="L12" s="11"/>
      <c r="M12"/>
      <c r="N12"/>
      <c r="O12"/>
      <c r="P12"/>
      <c r="Q12"/>
      <c r="R12"/>
      <c r="S12"/>
      <c r="T12"/>
      <c r="U12"/>
      <c r="V12"/>
      <c r="W12"/>
    </row>
    <row r="13" spans="1:23" s="1" customFormat="1" ht="15" customHeight="1" x14ac:dyDescent="0.2">
      <c r="A13" s="11"/>
      <c r="B13" s="22" t="s">
        <v>3</v>
      </c>
      <c r="C13" s="23" t="s">
        <v>8</v>
      </c>
      <c r="D13" s="32" t="s">
        <v>15</v>
      </c>
      <c r="E13" s="24" t="s">
        <v>9</v>
      </c>
      <c r="F13" s="24" t="s">
        <v>10</v>
      </c>
      <c r="G13" s="25" t="s">
        <v>26</v>
      </c>
      <c r="H13" s="11"/>
      <c r="L13" s="11"/>
      <c r="M13"/>
      <c r="N13"/>
      <c r="O13"/>
      <c r="P13"/>
      <c r="Q13"/>
      <c r="R13"/>
      <c r="S13"/>
      <c r="T13"/>
      <c r="U13"/>
      <c r="V13"/>
      <c r="W13"/>
    </row>
    <row r="14" spans="1:23" s="1" customFormat="1" ht="15" customHeight="1" x14ac:dyDescent="0.2">
      <c r="A14" s="11"/>
      <c r="B14" s="26">
        <f>D2</f>
        <v>45292</v>
      </c>
      <c r="C14" s="47">
        <f>B14-DATE(YEAR(B14),1,0)</f>
        <v>1</v>
      </c>
      <c r="D14" s="52">
        <f>2*PI()*(C14-1)/$D$5</f>
        <v>0</v>
      </c>
      <c r="E14" s="53">
        <f>229.18*(0.000075+0.001868*COS($F$12*$D14)-0.032077*SIN($F$12*$D14)-0.014615*COS(2*$F$12*$D14)-0.040849*SIN(2*$F$12*$D14))</f>
        <v>-2.9041689599999998</v>
      </c>
      <c r="F14" s="46">
        <f t="shared" ref="F14:F53" si="0">360*(C14-1)/$D$5</f>
        <v>0</v>
      </c>
      <c r="G14" s="49">
        <f>-23.45*COS((PI()/180)*(360/$D$5)*(C14+10))</f>
        <v>-23.033125989212614</v>
      </c>
      <c r="H14" s="11"/>
      <c r="L14" s="11"/>
      <c r="M14"/>
      <c r="N14"/>
      <c r="O14"/>
      <c r="P14"/>
      <c r="Q14"/>
      <c r="R14"/>
      <c r="S14"/>
      <c r="T14"/>
      <c r="U14"/>
      <c r="V14"/>
      <c r="W14"/>
    </row>
    <row r="15" spans="1:23" s="1" customFormat="1" ht="15" customHeight="1" x14ac:dyDescent="0.2">
      <c r="A15" s="11"/>
      <c r="B15" s="26">
        <f>B14+1</f>
        <v>45293</v>
      </c>
      <c r="C15" s="47">
        <f t="shared" ref="C15:C78" si="1">B15-DATE(YEAR(B15),1,0)</f>
        <v>2</v>
      </c>
      <c r="D15" s="52">
        <f t="shared" ref="D15:D78" si="2">2*PI()*(C15-1)/$D$5</f>
        <v>1.7167172970436028E-2</v>
      </c>
      <c r="E15" s="53">
        <f t="shared" ref="E15:E78" si="3">229.18*(0.000075+0.001868*COS($D15)-0.032077*SIN($D15)-0.014615*COS(2*$D15)-0.040849*SIN(2*$D15))</f>
        <v>-3.3498218884603053</v>
      </c>
      <c r="F15" s="46">
        <f t="shared" si="0"/>
        <v>0.98360655737704916</v>
      </c>
      <c r="G15" s="49">
        <f t="shared" ref="G15:G78" si="4">-23.45*COS((PI()/180)*(360/$D$5)*(C15+10))</f>
        <v>-22.954165815486139</v>
      </c>
      <c r="H15" s="11"/>
      <c r="L15" s="11"/>
      <c r="M15"/>
      <c r="N15"/>
      <c r="O15"/>
      <c r="P15"/>
      <c r="Q15"/>
      <c r="R15"/>
      <c r="S15"/>
      <c r="T15"/>
      <c r="U15"/>
      <c r="V15"/>
      <c r="W15"/>
    </row>
    <row r="16" spans="1:23" s="1" customFormat="1" ht="15" customHeight="1" x14ac:dyDescent="0.2">
      <c r="A16" s="11"/>
      <c r="B16" s="26">
        <f t="shared" ref="B16:B79" si="5">B15+1</f>
        <v>45294</v>
      </c>
      <c r="C16" s="47">
        <f t="shared" si="1"/>
        <v>3</v>
      </c>
      <c r="D16" s="52">
        <f t="shared" si="2"/>
        <v>3.4334345940872056E-2</v>
      </c>
      <c r="E16" s="53">
        <f t="shared" si="3"/>
        <v>-3.79123917350024</v>
      </c>
      <c r="F16" s="46">
        <f t="shared" si="0"/>
        <v>1.9672131147540983</v>
      </c>
      <c r="G16" s="49">
        <f t="shared" si="4"/>
        <v>-22.868440943735457</v>
      </c>
      <c r="H16" s="11"/>
      <c r="L16" s="11"/>
      <c r="M16"/>
      <c r="N16"/>
      <c r="O16"/>
      <c r="P16"/>
      <c r="Q16"/>
      <c r="R16"/>
      <c r="S16"/>
      <c r="T16"/>
      <c r="U16"/>
      <c r="V16"/>
      <c r="W16"/>
    </row>
    <row r="17" spans="1:23" s="1" customFormat="1" ht="15" customHeight="1" x14ac:dyDescent="0.2">
      <c r="A17" s="11"/>
      <c r="B17" s="26">
        <f t="shared" si="5"/>
        <v>45295</v>
      </c>
      <c r="C17" s="47">
        <f t="shared" si="1"/>
        <v>4</v>
      </c>
      <c r="D17" s="52">
        <f t="shared" si="2"/>
        <v>5.1501518911308081E-2</v>
      </c>
      <c r="E17" s="53">
        <f t="shared" si="3"/>
        <v>-4.2280121983209549</v>
      </c>
      <c r="F17" s="46">
        <f t="shared" si="0"/>
        <v>2.9508196721311477</v>
      </c>
      <c r="G17" s="49">
        <f t="shared" si="4"/>
        <v>-22.775976637473747</v>
      </c>
      <c r="H17" s="11"/>
      <c r="L17" s="11"/>
      <c r="M17"/>
      <c r="N17"/>
      <c r="O17"/>
      <c r="P17"/>
      <c r="Q17"/>
      <c r="R17"/>
      <c r="S17"/>
      <c r="T17"/>
      <c r="U17"/>
      <c r="V17"/>
      <c r="W17"/>
    </row>
    <row r="18" spans="1:23" s="1" customFormat="1" ht="15" customHeight="1" x14ac:dyDescent="0.2">
      <c r="A18" s="11"/>
      <c r="B18" s="26">
        <f t="shared" si="5"/>
        <v>45296</v>
      </c>
      <c r="C18" s="47">
        <f t="shared" si="1"/>
        <v>5</v>
      </c>
      <c r="D18" s="52">
        <f t="shared" si="2"/>
        <v>6.8668691881744112E-2</v>
      </c>
      <c r="E18" s="53">
        <f t="shared" si="3"/>
        <v>-4.6597378661818514</v>
      </c>
      <c r="F18" s="46">
        <f t="shared" si="0"/>
        <v>3.9344262295081966</v>
      </c>
      <c r="G18" s="49">
        <f t="shared" si="4"/>
        <v>-22.676800146356463</v>
      </c>
      <c r="H18" s="11"/>
      <c r="L18" s="11"/>
      <c r="M18"/>
      <c r="N18"/>
      <c r="O18"/>
      <c r="P18"/>
      <c r="Q18"/>
      <c r="R18"/>
      <c r="S18"/>
      <c r="T18"/>
      <c r="U18"/>
      <c r="V18"/>
      <c r="W18"/>
    </row>
    <row r="19" spans="1:23" s="1" customFormat="1" ht="15" customHeight="1" x14ac:dyDescent="0.2">
      <c r="A19" s="11"/>
      <c r="B19" s="26">
        <f t="shared" si="5"/>
        <v>45297</v>
      </c>
      <c r="C19" s="47">
        <f t="shared" si="1"/>
        <v>6</v>
      </c>
      <c r="D19" s="52">
        <f t="shared" si="2"/>
        <v>8.5835864852180144E-2</v>
      </c>
      <c r="E19" s="53">
        <f t="shared" si="3"/>
        <v>-5.0860190426127101</v>
      </c>
      <c r="F19" s="46">
        <f t="shared" si="0"/>
        <v>4.918032786885246</v>
      </c>
      <c r="G19" s="49">
        <f t="shared" si="4"/>
        <v>-22.570940698150753</v>
      </c>
      <c r="H19" s="11"/>
      <c r="L19" s="11"/>
      <c r="M19"/>
      <c r="N19"/>
      <c r="O19"/>
      <c r="P19"/>
      <c r="Q19"/>
      <c r="R19"/>
      <c r="S19"/>
      <c r="T19"/>
      <c r="U19"/>
      <c r="V19"/>
      <c r="W19"/>
    </row>
    <row r="20" spans="1:23" s="1" customFormat="1" ht="15" customHeight="1" x14ac:dyDescent="0.2">
      <c r="A20" s="11"/>
      <c r="B20" s="26">
        <f t="shared" si="5"/>
        <v>45298</v>
      </c>
      <c r="C20" s="47">
        <f t="shared" si="1"/>
        <v>7</v>
      </c>
      <c r="D20" s="52">
        <f t="shared" si="2"/>
        <v>0.10300303782261616</v>
      </c>
      <c r="E20" s="53">
        <f t="shared" si="3"/>
        <v>-5.5064649905941287</v>
      </c>
      <c r="F20" s="46">
        <f t="shared" si="0"/>
        <v>5.9016393442622954</v>
      </c>
      <c r="G20" s="49">
        <f t="shared" si="4"/>
        <v>-22.458429490121897</v>
      </c>
      <c r="H20" s="11"/>
      <c r="L20" s="11"/>
      <c r="M20"/>
      <c r="N20"/>
      <c r="O20"/>
      <c r="P20"/>
      <c r="Q20"/>
      <c r="R20"/>
      <c r="S20"/>
      <c r="T20"/>
      <c r="U20"/>
      <c r="V20"/>
      <c r="W20"/>
    </row>
    <row r="21" spans="1:23" s="1" customFormat="1" ht="15" customHeight="1" x14ac:dyDescent="0.2">
      <c r="A21" s="11"/>
      <c r="B21" s="26">
        <f t="shared" si="5"/>
        <v>45299</v>
      </c>
      <c r="C21" s="47">
        <f t="shared" si="1"/>
        <v>8</v>
      </c>
      <c r="D21" s="52">
        <f t="shared" si="2"/>
        <v>0.12017021079305219</v>
      </c>
      <c r="E21" s="53">
        <f t="shared" si="3"/>
        <v>-5.9206917982030376</v>
      </c>
      <c r="F21" s="46">
        <f t="shared" si="0"/>
        <v>6.8852459016393439</v>
      </c>
      <c r="G21" s="49">
        <f t="shared" si="4"/>
        <v>-22.339299679839318</v>
      </c>
      <c r="H21" s="11"/>
      <c r="L21" s="11"/>
      <c r="M21"/>
      <c r="N21"/>
      <c r="O21"/>
      <c r="P21"/>
      <c r="Q21"/>
      <c r="R21"/>
      <c r="S21"/>
      <c r="T21"/>
      <c r="U21"/>
      <c r="V21"/>
      <c r="W21"/>
    </row>
    <row r="22" spans="1:23" s="1" customFormat="1" ht="15" customHeight="1" x14ac:dyDescent="0.2">
      <c r="A22" s="11"/>
      <c r="B22" s="26">
        <f t="shared" si="5"/>
        <v>45300</v>
      </c>
      <c r="C22" s="47">
        <f t="shared" si="1"/>
        <v>9</v>
      </c>
      <c r="D22" s="52">
        <f t="shared" si="2"/>
        <v>0.13733738376348822</v>
      </c>
      <c r="E22" s="53">
        <f t="shared" si="3"/>
        <v>-6.3283227982288777</v>
      </c>
      <c r="F22" s="46">
        <f t="shared" si="0"/>
        <v>7.8688524590163933</v>
      </c>
      <c r="G22" s="49">
        <f t="shared" si="4"/>
        <v>-22.213586375404908</v>
      </c>
      <c r="H22" s="11"/>
      <c r="L22" s="11"/>
      <c r="M22"/>
      <c r="N22"/>
      <c r="O22"/>
      <c r="P22"/>
      <c r="Q22"/>
      <c r="R22"/>
      <c r="S22"/>
      <c r="T22"/>
      <c r="U22"/>
      <c r="V22"/>
      <c r="W22"/>
    </row>
    <row r="23" spans="1:23" s="1" customFormat="1" ht="15" customHeight="1" x14ac:dyDescent="0.2">
      <c r="A23" s="11"/>
      <c r="B23" s="26">
        <f t="shared" si="5"/>
        <v>45301</v>
      </c>
      <c r="C23" s="47">
        <f t="shared" si="1"/>
        <v>10</v>
      </c>
      <c r="D23" s="52">
        <f t="shared" si="2"/>
        <v>0.15450455673392424</v>
      </c>
      <c r="E23" s="53">
        <f t="shared" si="3"/>
        <v>-6.7289889792755568</v>
      </c>
      <c r="F23" s="46">
        <f t="shared" si="0"/>
        <v>8.8524590163934427</v>
      </c>
      <c r="G23" s="49">
        <f t="shared" si="4"/>
        <v>-22.081326625106502</v>
      </c>
      <c r="H23" s="11"/>
      <c r="L23" s="11"/>
      <c r="M23"/>
      <c r="N23"/>
      <c r="O23"/>
      <c r="P23"/>
      <c r="Q23"/>
      <c r="R23"/>
      <c r="S23"/>
      <c r="T23"/>
      <c r="U23"/>
      <c r="V23"/>
      <c r="W23"/>
    </row>
    <row r="24" spans="1:23" s="1" customFormat="1" ht="15" customHeight="1" x14ac:dyDescent="0.2">
      <c r="A24" s="11"/>
      <c r="B24" s="26">
        <f t="shared" si="5"/>
        <v>45302</v>
      </c>
      <c r="C24" s="47">
        <f t="shared" si="1"/>
        <v>11</v>
      </c>
      <c r="D24" s="52">
        <f t="shared" si="2"/>
        <v>0.17167172970436029</v>
      </c>
      <c r="E24" s="53">
        <f t="shared" si="3"/>
        <v>-7.1223293878742995</v>
      </c>
      <c r="F24" s="46">
        <f t="shared" si="0"/>
        <v>9.8360655737704921</v>
      </c>
      <c r="G24" s="49">
        <f t="shared" si="4"/>
        <v>-21.942559406499576</v>
      </c>
      <c r="H24" s="11"/>
      <c r="L24" s="11"/>
      <c r="M24"/>
      <c r="N24"/>
      <c r="O24"/>
      <c r="P24"/>
      <c r="Q24"/>
      <c r="R24"/>
      <c r="S24"/>
      <c r="T24"/>
      <c r="U24"/>
      <c r="V24"/>
      <c r="W24"/>
    </row>
    <row r="25" spans="1:23" s="1" customFormat="1" ht="15" customHeight="1" x14ac:dyDescent="0.2">
      <c r="A25" s="11"/>
      <c r="B25" s="26">
        <f t="shared" si="5"/>
        <v>45303</v>
      </c>
      <c r="C25" s="47">
        <f t="shared" si="1"/>
        <v>12</v>
      </c>
      <c r="D25" s="52">
        <f t="shared" si="2"/>
        <v>0.18883890267479628</v>
      </c>
      <c r="E25" s="53">
        <f t="shared" si="3"/>
        <v>-7.5079915211430555</v>
      </c>
      <c r="F25" s="46">
        <f t="shared" si="0"/>
        <v>10.819672131147541</v>
      </c>
      <c r="G25" s="49">
        <f t="shared" si="4"/>
        <v>-21.797325614920386</v>
      </c>
      <c r="H25" s="11"/>
      <c r="L25" s="11"/>
      <c r="M25"/>
      <c r="N25"/>
      <c r="O25"/>
      <c r="P25"/>
      <c r="Q25"/>
      <c r="R25"/>
      <c r="S25"/>
      <c r="T25"/>
      <c r="U25"/>
      <c r="V25"/>
      <c r="W25"/>
    </row>
    <row r="26" spans="1:23" s="1" customFormat="1" ht="15" customHeight="1" x14ac:dyDescent="0.2">
      <c r="A26" s="11"/>
      <c r="B26" s="26">
        <f t="shared" si="5"/>
        <v>45304</v>
      </c>
      <c r="C26" s="47">
        <f t="shared" si="1"/>
        <v>13</v>
      </c>
      <c r="D26" s="52">
        <f t="shared" si="2"/>
        <v>0.20600607564523232</v>
      </c>
      <c r="E26" s="53">
        <f t="shared" si="3"/>
        <v>-7.8856317095393322</v>
      </c>
      <c r="F26" s="46">
        <f t="shared" si="0"/>
        <v>11.803278688524591</v>
      </c>
      <c r="G26" s="49">
        <f t="shared" si="4"/>
        <v>-21.64566805143393</v>
      </c>
      <c r="H26" s="11"/>
      <c r="L26" s="11"/>
      <c r="M26"/>
      <c r="N26"/>
      <c r="O26"/>
      <c r="P26"/>
      <c r="Q26"/>
      <c r="R26"/>
      <c r="S26"/>
      <c r="T26"/>
      <c r="U26"/>
      <c r="V26"/>
      <c r="W26"/>
    </row>
    <row r="27" spans="1:23" s="1" customFormat="1" ht="15" customHeight="1" x14ac:dyDescent="0.2">
      <c r="A27" s="11"/>
      <c r="B27" s="26">
        <f t="shared" si="5"/>
        <v>45305</v>
      </c>
      <c r="C27" s="47">
        <f t="shared" si="1"/>
        <v>14</v>
      </c>
      <c r="D27" s="52">
        <f t="shared" si="2"/>
        <v>0.2231732486156684</v>
      </c>
      <c r="E27" s="53">
        <f t="shared" si="3"/>
        <v>-8.2549154892649348</v>
      </c>
      <c r="F27" s="46">
        <f t="shared" si="0"/>
        <v>12.78688524590164</v>
      </c>
      <c r="G27" s="49">
        <f t="shared" si="4"/>
        <v>-21.48763141022026</v>
      </c>
      <c r="H27" s="11"/>
      <c r="I27" s="15"/>
      <c r="J27" s="11"/>
      <c r="K27" s="11"/>
      <c r="L27" s="11"/>
      <c r="M27"/>
      <c r="N27"/>
      <c r="O27"/>
      <c r="P27"/>
      <c r="Q27"/>
      <c r="R27"/>
      <c r="S27"/>
      <c r="T27"/>
      <c r="U27"/>
      <c r="V27"/>
      <c r="W27"/>
    </row>
    <row r="28" spans="1:23" s="1" customFormat="1" ht="15" customHeight="1" x14ac:dyDescent="0.2">
      <c r="A28" s="11"/>
      <c r="B28" s="26">
        <f t="shared" si="5"/>
        <v>45306</v>
      </c>
      <c r="C28" s="47">
        <f t="shared" si="1"/>
        <v>15</v>
      </c>
      <c r="D28" s="52">
        <f t="shared" si="2"/>
        <v>0.24034042158610439</v>
      </c>
      <c r="E28" s="53">
        <f t="shared" si="3"/>
        <v>-8.6155179638932431</v>
      </c>
      <c r="F28" s="46">
        <f t="shared" si="0"/>
        <v>13.770491803278688</v>
      </c>
      <c r="G28" s="49">
        <f t="shared" si="4"/>
        <v>-21.323262265402931</v>
      </c>
      <c r="H28" s="11"/>
      <c r="I28" s="15"/>
      <c r="J28" s="11"/>
      <c r="K28" s="11"/>
      <c r="L28" s="11"/>
      <c r="M28"/>
      <c r="N28"/>
      <c r="O28"/>
      <c r="P28"/>
      <c r="Q28"/>
      <c r="R28"/>
      <c r="S28"/>
      <c r="T28"/>
      <c r="U28"/>
      <c r="V28"/>
      <c r="W28"/>
    </row>
    <row r="29" spans="1:23" s="1" customFormat="1" ht="15" customHeight="1" x14ac:dyDescent="0.2">
      <c r="A29" s="11"/>
      <c r="B29" s="26">
        <f t="shared" si="5"/>
        <v>45307</v>
      </c>
      <c r="C29" s="47">
        <f t="shared" si="1"/>
        <v>16</v>
      </c>
      <c r="D29" s="52">
        <f t="shared" si="2"/>
        <v>0.25750759455654038</v>
      </c>
      <c r="E29" s="53">
        <f t="shared" si="3"/>
        <v>-8.9671241548024447</v>
      </c>
      <c r="F29" s="46">
        <f t="shared" si="0"/>
        <v>14.754098360655737</v>
      </c>
      <c r="G29" s="49">
        <f t="shared" si="4"/>
        <v>-21.15260905732336</v>
      </c>
      <c r="H29" s="11"/>
      <c r="I29" s="15"/>
      <c r="J29" s="11"/>
      <c r="K29" s="11"/>
      <c r="L29" s="11"/>
      <c r="M29"/>
      <c r="N29"/>
      <c r="O29"/>
      <c r="P29"/>
      <c r="Q29"/>
      <c r="R29"/>
      <c r="S29"/>
      <c r="T29"/>
      <c r="U29"/>
      <c r="V29"/>
      <c r="W29"/>
    </row>
    <row r="30" spans="1:23" s="1" customFormat="1" ht="15" customHeight="1" x14ac:dyDescent="0.2">
      <c r="A30" s="11"/>
      <c r="B30" s="26">
        <f t="shared" si="5"/>
        <v>45308</v>
      </c>
      <c r="C30" s="47">
        <f t="shared" si="1"/>
        <v>17</v>
      </c>
      <c r="D30" s="52">
        <f t="shared" si="2"/>
        <v>0.27467476752697645</v>
      </c>
      <c r="E30" s="53">
        <f t="shared" si="3"/>
        <v>-9.3094293400111781</v>
      </c>
      <c r="F30" s="46">
        <f t="shared" si="0"/>
        <v>15.737704918032787</v>
      </c>
      <c r="G30" s="49">
        <f t="shared" si="4"/>
        <v>-20.975722078265257</v>
      </c>
      <c r="H30" s="11"/>
      <c r="I30" s="15"/>
      <c r="J30" s="11"/>
      <c r="K30" s="11"/>
      <c r="L30" s="11"/>
      <c r="M30"/>
      <c r="N30"/>
      <c r="O30"/>
      <c r="P30"/>
      <c r="Q30"/>
      <c r="R30"/>
      <c r="S30"/>
      <c r="T30"/>
      <c r="U30"/>
      <c r="V30"/>
      <c r="W30"/>
    </row>
    <row r="31" spans="1:23" s="1" customFormat="1" ht="15" customHeight="1" x14ac:dyDescent="0.2">
      <c r="A31" s="11"/>
      <c r="B31" s="26">
        <f t="shared" si="5"/>
        <v>45309</v>
      </c>
      <c r="C31" s="47">
        <f t="shared" si="1"/>
        <v>18</v>
      </c>
      <c r="D31" s="52">
        <f t="shared" si="2"/>
        <v>0.29184194049741252</v>
      </c>
      <c r="E31" s="53">
        <f t="shared" si="3"/>
        <v>-9.6421393810268086</v>
      </c>
      <c r="F31" s="46">
        <f t="shared" si="0"/>
        <v>16.721311475409838</v>
      </c>
      <c r="G31" s="49">
        <f t="shared" si="4"/>
        <v>-20.792653457633254</v>
      </c>
      <c r="H31" s="11"/>
      <c r="I31" s="19"/>
      <c r="J31" s="11"/>
      <c r="K31" s="11"/>
      <c r="L31" s="11"/>
      <c r="M31"/>
      <c r="N31"/>
      <c r="O31"/>
      <c r="P31"/>
      <c r="Q31"/>
      <c r="R31"/>
      <c r="S31"/>
      <c r="T31"/>
      <c r="U31"/>
      <c r="V31"/>
      <c r="W31"/>
    </row>
    <row r="32" spans="1:23" s="1" customFormat="1" x14ac:dyDescent="0.2">
      <c r="A32" s="11"/>
      <c r="B32" s="26">
        <f t="shared" si="5"/>
        <v>45310</v>
      </c>
      <c r="C32" s="47">
        <f t="shared" si="1"/>
        <v>19</v>
      </c>
      <c r="D32" s="52">
        <f t="shared" si="2"/>
        <v>0.30900911346784848</v>
      </c>
      <c r="E32" s="53">
        <f t="shared" si="3"/>
        <v>-9.964971037330514</v>
      </c>
      <c r="F32" s="46">
        <f t="shared" si="0"/>
        <v>17.704918032786885</v>
      </c>
      <c r="G32" s="49">
        <f t="shared" si="4"/>
        <v>-20.603457146590127</v>
      </c>
      <c r="H32" s="11"/>
      <c r="I32" s="15"/>
      <c r="J32" s="11"/>
      <c r="K32" s="11"/>
      <c r="L32" s="11"/>
      <c r="M32"/>
      <c r="N32"/>
      <c r="O32"/>
      <c r="P32"/>
      <c r="Q32"/>
      <c r="R32"/>
      <c r="S32"/>
      <c r="T32"/>
      <c r="U32"/>
      <c r="V32"/>
      <c r="W32"/>
    </row>
    <row r="33" spans="1:23" s="1" customFormat="1" x14ac:dyDescent="0.2">
      <c r="A33" s="11"/>
      <c r="B33" s="26">
        <f t="shared" si="5"/>
        <v>45311</v>
      </c>
      <c r="C33" s="47">
        <f t="shared" si="1"/>
        <v>20</v>
      </c>
      <c r="D33" s="52">
        <f t="shared" si="2"/>
        <v>0.3261762864382845</v>
      </c>
      <c r="E33" s="53">
        <f t="shared" si="3"/>
        <v>-10.277652268138132</v>
      </c>
      <c r="F33" s="46">
        <f t="shared" si="0"/>
        <v>18.688524590163933</v>
      </c>
      <c r="G33" s="49">
        <f t="shared" si="4"/>
        <v>-20.408188902157139</v>
      </c>
      <c r="H33" s="11"/>
      <c r="I33" s="15"/>
      <c r="J33" s="11"/>
      <c r="K33" s="11"/>
      <c r="L33" s="11"/>
      <c r="M33"/>
      <c r="N33"/>
      <c r="O33"/>
      <c r="P33"/>
      <c r="Q33"/>
      <c r="R33"/>
      <c r="S33"/>
      <c r="T33"/>
      <c r="U33"/>
      <c r="V33"/>
      <c r="W33"/>
    </row>
    <row r="34" spans="1:23" s="1" customFormat="1" x14ac:dyDescent="0.2">
      <c r="A34" s="11"/>
      <c r="B34" s="26">
        <f t="shared" si="5"/>
        <v>45312</v>
      </c>
      <c r="C34" s="47">
        <f t="shared" si="1"/>
        <v>21</v>
      </c>
      <c r="D34" s="52">
        <f t="shared" si="2"/>
        <v>0.34334345940872057</v>
      </c>
      <c r="E34" s="53">
        <f t="shared" si="3"/>
        <v>-10.579922521090344</v>
      </c>
      <c r="F34" s="46">
        <f t="shared" si="0"/>
        <v>19.672131147540984</v>
      </c>
      <c r="G34" s="49">
        <f t="shared" si="4"/>
        <v>-20.206906270782198</v>
      </c>
      <c r="H34" s="11"/>
      <c r="I34" s="15"/>
      <c r="J34" s="11"/>
      <c r="K34" s="11"/>
      <c r="L34" s="11"/>
      <c r="M34"/>
      <c r="N34"/>
      <c r="O34"/>
      <c r="P34"/>
      <c r="Q34"/>
      <c r="R34"/>
      <c r="S34"/>
      <c r="T34"/>
      <c r="U34"/>
      <c r="V34"/>
      <c r="W34"/>
    </row>
    <row r="35" spans="1:23" s="1" customFormat="1" x14ac:dyDescent="0.2">
      <c r="A35" s="11"/>
      <c r="B35" s="26">
        <f t="shared" si="5"/>
        <v>45313</v>
      </c>
      <c r="C35" s="47">
        <f t="shared" si="1"/>
        <v>22</v>
      </c>
      <c r="D35" s="52">
        <f t="shared" si="2"/>
        <v>0.36051063237915659</v>
      </c>
      <c r="E35" s="53">
        <f t="shared" si="3"/>
        <v>-10.871533007541501</v>
      </c>
      <c r="F35" s="46">
        <f t="shared" si="0"/>
        <v>20.655737704918032</v>
      </c>
      <c r="G35" s="49">
        <f t="shared" si="4"/>
        <v>-19.999668571380642</v>
      </c>
      <c r="H35" s="11"/>
      <c r="I35" s="15"/>
      <c r="J35" s="11"/>
      <c r="K35" s="11"/>
      <c r="L35" s="11"/>
      <c r="M35"/>
      <c r="N35"/>
      <c r="O35"/>
      <c r="P35"/>
      <c r="Q35"/>
      <c r="R35"/>
      <c r="S35"/>
      <c r="T35"/>
      <c r="U35"/>
      <c r="V35"/>
      <c r="W35"/>
    </row>
    <row r="36" spans="1:23" s="1" customFormat="1" x14ac:dyDescent="0.2">
      <c r="A36" s="11"/>
      <c r="B36" s="26">
        <f t="shared" si="5"/>
        <v>45314</v>
      </c>
      <c r="C36" s="47">
        <f t="shared" si="1"/>
        <v>23</v>
      </c>
      <c r="D36" s="52">
        <f t="shared" si="2"/>
        <v>0.37767780534959255</v>
      </c>
      <c r="E36" s="53">
        <f t="shared" si="3"/>
        <v>-11.152246964131875</v>
      </c>
      <c r="F36" s="46">
        <f t="shared" si="0"/>
        <v>21.639344262295083</v>
      </c>
      <c r="G36" s="49">
        <f t="shared" si="4"/>
        <v>-19.786536877853703</v>
      </c>
      <c r="H36" s="11"/>
      <c r="I36" s="15"/>
      <c r="J36" s="11"/>
      <c r="K36" s="11"/>
      <c r="L36" s="11"/>
      <c r="M36"/>
      <c r="N36"/>
      <c r="O36"/>
      <c r="P36"/>
      <c r="Q36"/>
      <c r="R36"/>
      <c r="S36"/>
      <c r="T36"/>
      <c r="U36"/>
      <c r="V36"/>
      <c r="W36"/>
    </row>
    <row r="37" spans="1:23" s="1" customFormat="1" x14ac:dyDescent="0.2">
      <c r="A37" s="11"/>
      <c r="B37" s="26">
        <f t="shared" si="5"/>
        <v>45315</v>
      </c>
      <c r="C37" s="47">
        <f t="shared" si="1"/>
        <v>24</v>
      </c>
      <c r="D37" s="52">
        <f t="shared" si="2"/>
        <v>0.39484497832002863</v>
      </c>
      <c r="E37" s="53">
        <f t="shared" si="3"/>
        <v>-11.421839900344402</v>
      </c>
      <c r="F37" s="46">
        <f t="shared" si="0"/>
        <v>22.622950819672131</v>
      </c>
      <c r="G37" s="49">
        <f t="shared" si="4"/>
        <v>-19.567574001089717</v>
      </c>
      <c r="H37" s="11"/>
      <c r="I37" s="15"/>
      <c r="J37" s="11"/>
      <c r="K37" s="11"/>
      <c r="L37" s="11"/>
      <c r="M37"/>
      <c r="N37"/>
      <c r="O37"/>
      <c r="P37"/>
      <c r="Q37"/>
      <c r="R37"/>
      <c r="S37"/>
      <c r="T37"/>
      <c r="U37"/>
      <c r="V37"/>
      <c r="W37"/>
    </row>
    <row r="38" spans="1:23" s="1" customFormat="1" x14ac:dyDescent="0.2">
      <c r="A38" s="11"/>
      <c r="B38" s="26">
        <f t="shared" si="5"/>
        <v>45316</v>
      </c>
      <c r="C38" s="47">
        <f t="shared" si="1"/>
        <v>25</v>
      </c>
      <c r="D38" s="52">
        <f t="shared" si="2"/>
        <v>0.41201215129046465</v>
      </c>
      <c r="E38" s="53">
        <f t="shared" si="3"/>
        <v>-11.680099831763361</v>
      </c>
      <c r="F38" s="46">
        <f t="shared" si="0"/>
        <v>23.606557377049182</v>
      </c>
      <c r="G38" s="49">
        <f t="shared" si="4"/>
        <v>-19.3428444704535</v>
      </c>
      <c r="H38" s="11"/>
      <c r="I38" s="15"/>
      <c r="J38" s="11"/>
      <c r="K38" s="11"/>
      <c r="L38" s="11"/>
      <c r="M38"/>
      <c r="N38"/>
      <c r="O38"/>
      <c r="P38"/>
      <c r="Q38"/>
      <c r="R38"/>
      <c r="S38"/>
      <c r="T38"/>
      <c r="U38"/>
      <c r="V38"/>
      <c r="W38"/>
    </row>
    <row r="39" spans="1:23" s="1" customFormat="1" x14ac:dyDescent="0.2">
      <c r="A39" s="11"/>
      <c r="B39" s="26">
        <f t="shared" si="5"/>
        <v>45317</v>
      </c>
      <c r="C39" s="47">
        <f t="shared" si="1"/>
        <v>26</v>
      </c>
      <c r="D39" s="52">
        <f t="shared" si="2"/>
        <v>0.42917932426090072</v>
      </c>
      <c r="E39" s="53">
        <f t="shared" si="3"/>
        <v>-11.92682749876934</v>
      </c>
      <c r="F39" s="46">
        <f t="shared" si="0"/>
        <v>24.590163934426229</v>
      </c>
      <c r="G39" s="49">
        <f t="shared" si="4"/>
        <v>-19.112414514769227</v>
      </c>
      <c r="H39" s="11"/>
      <c r="K39" s="11"/>
      <c r="L39" s="11"/>
      <c r="O39"/>
      <c r="P39"/>
      <c r="Q39"/>
      <c r="R39"/>
      <c r="S39"/>
      <c r="T39"/>
      <c r="U39"/>
      <c r="V39"/>
      <c r="W39"/>
    </row>
    <row r="40" spans="1:23" s="1" customFormat="1" x14ac:dyDescent="0.2">
      <c r="A40" s="11"/>
      <c r="B40" s="26">
        <f t="shared" si="5"/>
        <v>45318</v>
      </c>
      <c r="C40" s="47">
        <f t="shared" si="1"/>
        <v>27</v>
      </c>
      <c r="D40" s="52">
        <f t="shared" si="2"/>
        <v>0.44634649723133679</v>
      </c>
      <c r="E40" s="53">
        <f t="shared" si="3"/>
        <v>-12.161836570421832</v>
      </c>
      <c r="F40" s="46">
        <f t="shared" si="0"/>
        <v>25.57377049180328</v>
      </c>
      <c r="G40" s="49">
        <f t="shared" si="4"/>
        <v>-18.876352042802495</v>
      </c>
      <c r="H40" s="11"/>
      <c r="K40" s="11"/>
      <c r="L40" s="11"/>
      <c r="O40" s="3"/>
      <c r="P40"/>
      <c r="Q40"/>
      <c r="R40"/>
      <c r="S40"/>
      <c r="T40"/>
      <c r="U40"/>
      <c r="V40"/>
      <c r="W40"/>
    </row>
    <row r="41" spans="1:23" s="1" customFormat="1" x14ac:dyDescent="0.2">
      <c r="A41" s="11"/>
      <c r="B41" s="26">
        <f t="shared" si="5"/>
        <v>45319</v>
      </c>
      <c r="C41" s="47">
        <f t="shared" si="1"/>
        <v>28</v>
      </c>
      <c r="D41" s="52">
        <f t="shared" si="2"/>
        <v>0.46351367020177275</v>
      </c>
      <c r="E41" s="53">
        <f t="shared" si="3"/>
        <v>-12.384953833298297</v>
      </c>
      <c r="F41" s="46">
        <f t="shared" si="0"/>
        <v>26.557377049180328</v>
      </c>
      <c r="G41" s="49">
        <f t="shared" si="4"/>
        <v>-18.634726623247307</v>
      </c>
      <c r="H41" s="11"/>
      <c r="K41" s="11"/>
      <c r="L41" s="11"/>
      <c r="O41" s="3"/>
      <c r="P41"/>
      <c r="Q41"/>
      <c r="R41"/>
      <c r="S41"/>
      <c r="T41"/>
      <c r="U41"/>
      <c r="V41"/>
      <c r="W41"/>
    </row>
    <row r="42" spans="1:23" s="1" customFormat="1" x14ac:dyDescent="0.2">
      <c r="A42" s="11"/>
      <c r="B42" s="26">
        <f t="shared" si="5"/>
        <v>45320</v>
      </c>
      <c r="C42" s="47">
        <f t="shared" si="1"/>
        <v>29</v>
      </c>
      <c r="D42" s="52">
        <f t="shared" si="2"/>
        <v>0.48068084317220877</v>
      </c>
      <c r="E42" s="53">
        <f t="shared" si="3"/>
        <v>-12.596019365076209</v>
      </c>
      <c r="F42" s="46">
        <f t="shared" si="0"/>
        <v>27.540983606557376</v>
      </c>
      <c r="G42" s="49">
        <f t="shared" si="4"/>
        <v>-18.387609464223861</v>
      </c>
      <c r="H42" s="11"/>
      <c r="K42" s="11"/>
      <c r="L42" s="11"/>
      <c r="O42" s="3"/>
      <c r="P42"/>
      <c r="Q42"/>
      <c r="R42"/>
      <c r="S42"/>
      <c r="T42"/>
      <c r="U42"/>
      <c r="V42"/>
      <c r="W42"/>
    </row>
    <row r="43" spans="1:23" s="1" customFormat="1" x14ac:dyDescent="0.2">
      <c r="A43" s="11"/>
      <c r="B43" s="26">
        <f t="shared" si="5"/>
        <v>45321</v>
      </c>
      <c r="C43" s="47">
        <f t="shared" si="1"/>
        <v>30</v>
      </c>
      <c r="D43" s="52">
        <f t="shared" si="2"/>
        <v>0.49784801614264484</v>
      </c>
      <c r="E43" s="53">
        <f t="shared" si="3"/>
        <v>-12.794886692662432</v>
      </c>
      <c r="F43" s="46">
        <f t="shared" si="0"/>
        <v>28.524590163934427</v>
      </c>
      <c r="G43" s="49">
        <f t="shared" si="4"/>
        <v>-18.135073392293165</v>
      </c>
      <c r="H43" s="11"/>
      <c r="K43" s="11"/>
      <c r="L43" s="11"/>
      <c r="O43" s="3"/>
      <c r="P43"/>
      <c r="Q43"/>
      <c r="R43"/>
      <c r="S43"/>
      <c r="T43"/>
      <c r="U43"/>
      <c r="V43"/>
      <c r="W43"/>
    </row>
    <row r="44" spans="1:23" s="1" customFormat="1" x14ac:dyDescent="0.2">
      <c r="A44" s="11"/>
      <c r="B44" s="26">
        <f t="shared" si="5"/>
        <v>45322</v>
      </c>
      <c r="C44" s="47">
        <f t="shared" si="1"/>
        <v>31</v>
      </c>
      <c r="D44" s="52">
        <f t="shared" si="2"/>
        <v>0.51501518911308075</v>
      </c>
      <c r="E44" s="53">
        <f t="shared" si="3"/>
        <v>-12.981422934692519</v>
      </c>
      <c r="F44" s="46">
        <f t="shared" si="0"/>
        <v>29.508196721311474</v>
      </c>
      <c r="G44" s="49">
        <f t="shared" si="4"/>
        <v>-17.877192830994751</v>
      </c>
      <c r="H44" s="11"/>
      <c r="K44" s="11"/>
      <c r="L44" s="11"/>
      <c r="O44" s="3"/>
      <c r="P44"/>
      <c r="Q44"/>
      <c r="R44"/>
      <c r="S44"/>
      <c r="T44"/>
      <c r="U44"/>
      <c r="V44"/>
      <c r="W44"/>
    </row>
    <row r="45" spans="1:23" s="1" customFormat="1" x14ac:dyDescent="0.2">
      <c r="A45" s="11"/>
      <c r="B45" s="26">
        <f t="shared" si="5"/>
        <v>45323</v>
      </c>
      <c r="C45" s="47">
        <f t="shared" si="1"/>
        <v>32</v>
      </c>
      <c r="D45" s="52">
        <f t="shared" si="2"/>
        <v>0.53218236208351688</v>
      </c>
      <c r="E45" s="53">
        <f t="shared" si="3"/>
        <v>-13.155508928240884</v>
      </c>
      <c r="F45" s="46">
        <f t="shared" si="0"/>
        <v>30.491803278688526</v>
      </c>
      <c r="G45" s="49">
        <f t="shared" si="4"/>
        <v>-17.61404377891369</v>
      </c>
      <c r="H45" s="11"/>
      <c r="K45" s="11"/>
      <c r="L45" s="11"/>
      <c r="O45" s="3"/>
      <c r="P45"/>
      <c r="Q45"/>
      <c r="R45"/>
      <c r="S45"/>
      <c r="T45"/>
      <c r="U45"/>
      <c r="V45"/>
      <c r="W45"/>
    </row>
    <row r="46" spans="1:23" s="1" customFormat="1" x14ac:dyDescent="0.2">
      <c r="A46" s="11"/>
      <c r="B46" s="26">
        <f t="shared" si="5"/>
        <v>45324</v>
      </c>
      <c r="C46" s="47">
        <f t="shared" si="1"/>
        <v>33</v>
      </c>
      <c r="D46" s="52">
        <f t="shared" si="2"/>
        <v>0.5493495350539529</v>
      </c>
      <c r="E46" s="53">
        <f t="shared" si="3"/>
        <v>-13.317039339601214</v>
      </c>
      <c r="F46" s="46">
        <f t="shared" si="0"/>
        <v>31.475409836065573</v>
      </c>
      <c r="G46" s="49">
        <f t="shared" si="4"/>
        <v>-17.345703787283473</v>
      </c>
      <c r="H46" s="11"/>
      <c r="K46" s="11"/>
      <c r="L46" s="11"/>
      <c r="O46" s="3"/>
      <c r="P46"/>
      <c r="Q46"/>
      <c r="R46"/>
      <c r="S46"/>
      <c r="T46"/>
      <c r="U46"/>
      <c r="V46"/>
      <c r="W46"/>
    </row>
    <row r="47" spans="1:23" s="1" customFormat="1" x14ac:dyDescent="0.2">
      <c r="A47" s="11"/>
      <c r="B47" s="26">
        <f t="shared" si="5"/>
        <v>45325</v>
      </c>
      <c r="C47" s="47">
        <f t="shared" si="1"/>
        <v>34</v>
      </c>
      <c r="D47" s="52">
        <f t="shared" si="2"/>
        <v>0.56651670802438892</v>
      </c>
      <c r="E47" s="53">
        <f t="shared" si="3"/>
        <v>-13.465922759015411</v>
      </c>
      <c r="F47" s="46">
        <f t="shared" si="0"/>
        <v>32.459016393442624</v>
      </c>
      <c r="G47" s="49">
        <f t="shared" si="4"/>
        <v>-17.072251937131295</v>
      </c>
      <c r="H47" s="11"/>
      <c r="K47" s="11"/>
      <c r="L47" s="11"/>
      <c r="O47" s="3"/>
      <c r="P47"/>
      <c r="Q47"/>
      <c r="R47"/>
      <c r="S47"/>
      <c r="T47"/>
      <c r="U47"/>
      <c r="V47"/>
      <c r="W47"/>
    </row>
    <row r="48" spans="1:23" s="1" customFormat="1" x14ac:dyDescent="0.2">
      <c r="A48" s="11"/>
      <c r="B48" s="26">
        <f t="shared" si="5"/>
        <v>45326</v>
      </c>
      <c r="C48" s="47">
        <f t="shared" si="1"/>
        <v>35</v>
      </c>
      <c r="D48" s="52">
        <f t="shared" si="2"/>
        <v>0.58368388099482504</v>
      </c>
      <c r="E48" s="53">
        <f t="shared" si="3"/>
        <v>-13.602081779247982</v>
      </c>
      <c r="F48" s="46">
        <f t="shared" si="0"/>
        <v>33.442622950819676</v>
      </c>
      <c r="G48" s="49">
        <f t="shared" si="4"/>
        <v>-16.793768815972523</v>
      </c>
      <c r="H48" s="11"/>
      <c r="K48" s="11"/>
      <c r="L48" s="11"/>
      <c r="O48" s="3"/>
      <c r="P48"/>
      <c r="Q48"/>
      <c r="R48"/>
      <c r="S48"/>
      <c r="T48"/>
      <c r="U48"/>
      <c r="V48"/>
      <c r="W48"/>
    </row>
    <row r="49" spans="1:23" s="1" customFormat="1" x14ac:dyDescent="0.2">
      <c r="A49" s="11"/>
      <c r="B49" s="26">
        <f t="shared" si="5"/>
        <v>45327</v>
      </c>
      <c r="C49" s="47">
        <f t="shared" si="1"/>
        <v>36</v>
      </c>
      <c r="D49" s="52">
        <f t="shared" si="2"/>
        <v>0.60085105396526095</v>
      </c>
      <c r="E49" s="53">
        <f t="shared" si="3"/>
        <v>-13.725453057921868</v>
      </c>
      <c r="F49" s="46">
        <f t="shared" si="0"/>
        <v>34.42622950819672</v>
      </c>
      <c r="G49" s="49">
        <f t="shared" si="4"/>
        <v>-16.510336494061193</v>
      </c>
      <c r="H49" s="11"/>
      <c r="K49" s="11"/>
      <c r="L49" s="11"/>
      <c r="O49" s="3"/>
      <c r="P49"/>
      <c r="Q49"/>
      <c r="R49"/>
      <c r="S49"/>
      <c r="T49"/>
      <c r="U49"/>
      <c r="V49"/>
      <c r="W49"/>
    </row>
    <row r="50" spans="1:23" s="1" customFormat="1" x14ac:dyDescent="0.2">
      <c r="A50" s="11"/>
      <c r="B50" s="26">
        <f t="shared" si="5"/>
        <v>45328</v>
      </c>
      <c r="C50" s="47">
        <f t="shared" si="1"/>
        <v>37</v>
      </c>
      <c r="D50" s="52">
        <f t="shared" si="2"/>
        <v>0.61801822693569697</v>
      </c>
      <c r="E50" s="53">
        <f t="shared" si="3"/>
        <v>-13.835987363550828</v>
      </c>
      <c r="F50" s="46">
        <f t="shared" si="0"/>
        <v>35.409836065573771</v>
      </c>
      <c r="G50" s="49">
        <f t="shared" si="4"/>
        <v>-16.222038500203503</v>
      </c>
      <c r="H50" s="11"/>
      <c r="K50" s="11"/>
      <c r="L50" s="11"/>
      <c r="O50" s="3"/>
      <c r="P50"/>
      <c r="Q50"/>
      <c r="R50"/>
      <c r="S50"/>
      <c r="T50"/>
      <c r="U50"/>
      <c r="V50"/>
      <c r="W50"/>
    </row>
    <row r="51" spans="1:23" s="1" customFormat="1" x14ac:dyDescent="0.2">
      <c r="A51" s="11"/>
      <c r="B51" s="26">
        <f t="shared" si="5"/>
        <v>45329</v>
      </c>
      <c r="C51" s="47">
        <f t="shared" si="1"/>
        <v>38</v>
      </c>
      <c r="D51" s="52">
        <f t="shared" si="2"/>
        <v>0.6351853999061331</v>
      </c>
      <c r="E51" s="53">
        <f t="shared" si="3"/>
        <v>-13.933649605222449</v>
      </c>
      <c r="F51" s="46">
        <f t="shared" si="0"/>
        <v>36.393442622950822</v>
      </c>
      <c r="G51" s="49">
        <f t="shared" si="4"/>
        <v>-15.928959797141523</v>
      </c>
      <c r="H51" s="11"/>
      <c r="K51" s="11"/>
      <c r="L51" s="11"/>
      <c r="O51" s="3"/>
      <c r="P51"/>
      <c r="Q51"/>
      <c r="R51"/>
      <c r="S51"/>
      <c r="T51"/>
      <c r="U51"/>
      <c r="V51"/>
      <c r="W51"/>
    </row>
    <row r="52" spans="1:23" s="1" customFormat="1" x14ac:dyDescent="0.2">
      <c r="A52" s="11"/>
      <c r="B52" s="26">
        <f t="shared" si="5"/>
        <v>45330</v>
      </c>
      <c r="C52" s="47">
        <f t="shared" si="1"/>
        <v>39</v>
      </c>
      <c r="D52" s="52">
        <f t="shared" si="2"/>
        <v>0.652352572876569</v>
      </c>
      <c r="E52" s="53">
        <f t="shared" si="3"/>
        <v>-14.018418845905234</v>
      </c>
      <c r="F52" s="46">
        <f t="shared" si="0"/>
        <v>37.377049180327866</v>
      </c>
      <c r="G52" s="49">
        <f t="shared" si="4"/>
        <v>-15.631186756514257</v>
      </c>
      <c r="H52" s="11"/>
      <c r="K52" s="11"/>
      <c r="L52" s="11"/>
      <c r="M52" s="2"/>
      <c r="N52"/>
      <c r="O52" s="3"/>
      <c r="P52"/>
      <c r="Q52"/>
      <c r="R52"/>
      <c r="S52"/>
      <c r="T52"/>
      <c r="U52"/>
      <c r="V52"/>
      <c r="W52"/>
    </row>
    <row r="53" spans="1:23" s="1" customFormat="1" x14ac:dyDescent="0.2">
      <c r="A53" s="11"/>
      <c r="B53" s="26">
        <f t="shared" si="5"/>
        <v>45331</v>
      </c>
      <c r="C53" s="47">
        <f t="shared" si="1"/>
        <v>40</v>
      </c>
      <c r="D53" s="52">
        <f t="shared" si="2"/>
        <v>0.66951974584700502</v>
      </c>
      <c r="E53" s="53">
        <f t="shared" si="3"/>
        <v>-14.090288299372297</v>
      </c>
      <c r="F53" s="46">
        <f t="shared" si="0"/>
        <v>38.360655737704917</v>
      </c>
      <c r="G53" s="49">
        <f t="shared" si="4"/>
        <v>-15.32880713340354</v>
      </c>
      <c r="H53" s="11"/>
      <c r="I53" s="17"/>
      <c r="J53" s="16"/>
      <c r="K53" s="11"/>
      <c r="L53" s="11"/>
      <c r="M53" s="2"/>
      <c r="N53"/>
      <c r="O53" s="3"/>
      <c r="P53"/>
      <c r="Q53"/>
      <c r="R53"/>
      <c r="S53"/>
      <c r="T53"/>
      <c r="U53"/>
      <c r="V53"/>
      <c r="W53"/>
    </row>
    <row r="54" spans="1:23" s="1" customFormat="1" x14ac:dyDescent="0.2">
      <c r="A54" s="11"/>
      <c r="B54" s="26">
        <f t="shared" si="5"/>
        <v>45332</v>
      </c>
      <c r="C54" s="47">
        <f t="shared" si="1"/>
        <v>41</v>
      </c>
      <c r="D54" s="52">
        <f t="shared" si="2"/>
        <v>0.68668691881744115</v>
      </c>
      <c r="E54" s="53">
        <f t="shared" si="3"/>
        <v>-14.149265310753517</v>
      </c>
      <c r="F54" s="46">
        <f t="shared" ref="F54:F117" si="6">360*C54/$D$5</f>
        <v>40.327868852459019</v>
      </c>
      <c r="G54" s="49">
        <f t="shared" si="4"/>
        <v>-15.021910040472205</v>
      </c>
      <c r="H54" s="11"/>
      <c r="I54" s="15"/>
      <c r="J54" s="11"/>
      <c r="K54" s="11"/>
      <c r="L54" s="11"/>
      <c r="M54"/>
      <c r="N54"/>
      <c r="O54" s="3"/>
      <c r="P54"/>
      <c r="Q54"/>
      <c r="R54"/>
      <c r="S54"/>
      <c r="T54"/>
      <c r="U54"/>
      <c r="V54"/>
      <c r="W54"/>
    </row>
    <row r="55" spans="1:23" s="1" customFormat="1" x14ac:dyDescent="0.2">
      <c r="A55" s="11"/>
      <c r="B55" s="26">
        <f t="shared" si="5"/>
        <v>45333</v>
      </c>
      <c r="C55" s="47">
        <f t="shared" si="1"/>
        <v>42</v>
      </c>
      <c r="D55" s="52">
        <f t="shared" si="2"/>
        <v>0.70385409178787706</v>
      </c>
      <c r="E55" s="53">
        <f t="shared" si="3"/>
        <v>-14.195371320747096</v>
      </c>
      <c r="F55" s="46">
        <f t="shared" si="6"/>
        <v>41.311475409836063</v>
      </c>
      <c r="G55" s="49">
        <f t="shared" si="4"/>
        <v>-14.71058592170219</v>
      </c>
      <c r="H55" s="11"/>
      <c r="I55" s="15"/>
      <c r="J55" s="11"/>
      <c r="K55" s="11"/>
      <c r="L55" s="11"/>
      <c r="M55"/>
      <c r="N55"/>
      <c r="O55" s="3"/>
      <c r="P55"/>
      <c r="Q55"/>
      <c r="R55"/>
      <c r="S55"/>
      <c r="T55"/>
      <c r="U55"/>
      <c r="V55"/>
      <c r="W55"/>
    </row>
    <row r="56" spans="1:23" s="1" customFormat="1" x14ac:dyDescent="0.2">
      <c r="A56" s="11"/>
      <c r="B56" s="26">
        <f t="shared" si="5"/>
        <v>45334</v>
      </c>
      <c r="C56" s="47">
        <f t="shared" si="1"/>
        <v>43</v>
      </c>
      <c r="D56" s="52">
        <f t="shared" si="2"/>
        <v>0.72102126475831319</v>
      </c>
      <c r="E56" s="53">
        <f t="shared" si="3"/>
        <v>-14.228641813540801</v>
      </c>
      <c r="F56" s="46">
        <f t="shared" si="6"/>
        <v>42.295081967213115</v>
      </c>
      <c r="G56" s="49">
        <f t="shared" si="4"/>
        <v>-14.394926525740249</v>
      </c>
      <c r="H56" s="11"/>
      <c r="I56" s="15"/>
      <c r="J56" s="11"/>
      <c r="K56" s="11"/>
      <c r="L56" s="11"/>
      <c r="M56"/>
      <c r="N56"/>
      <c r="O56"/>
      <c r="P56"/>
      <c r="Q56"/>
      <c r="R56"/>
      <c r="S56"/>
      <c r="T56"/>
      <c r="U56"/>
      <c r="V56"/>
      <c r="W56"/>
    </row>
    <row r="57" spans="1:23" s="1" customFormat="1" x14ac:dyDescent="0.2">
      <c r="A57" s="11"/>
      <c r="B57" s="26">
        <f t="shared" si="5"/>
        <v>45335</v>
      </c>
      <c r="C57" s="47">
        <f t="shared" si="1"/>
        <v>44</v>
      </c>
      <c r="D57" s="52">
        <f t="shared" si="2"/>
        <v>0.7381884377287492</v>
      </c>
      <c r="E57" s="53">
        <f t="shared" si="3"/>
        <v>-14.249126248512047</v>
      </c>
      <c r="F57" s="46">
        <f t="shared" si="6"/>
        <v>43.278688524590166</v>
      </c>
      <c r="G57" s="49">
        <f t="shared" si="4"/>
        <v>-14.075024878859235</v>
      </c>
      <c r="H57" s="11"/>
      <c r="I57" s="15"/>
      <c r="J57" s="11"/>
      <c r="K57" s="11"/>
      <c r="L57" s="11"/>
      <c r="M57"/>
      <c r="N57"/>
      <c r="O57"/>
      <c r="P57"/>
      <c r="Q57"/>
      <c r="R57"/>
      <c r="S57"/>
      <c r="T57"/>
      <c r="U57"/>
      <c r="V57"/>
      <c r="W57"/>
    </row>
    <row r="58" spans="1:23" s="1" customFormat="1" x14ac:dyDescent="0.2">
      <c r="A58" s="11"/>
      <c r="B58" s="26">
        <f t="shared" si="5"/>
        <v>45336</v>
      </c>
      <c r="C58" s="47">
        <f t="shared" si="1"/>
        <v>45</v>
      </c>
      <c r="D58" s="52">
        <f t="shared" si="2"/>
        <v>0.75535561069918511</v>
      </c>
      <c r="E58" s="53">
        <f t="shared" si="3"/>
        <v>-14.25688797579528</v>
      </c>
      <c r="F58" s="46">
        <f t="shared" si="6"/>
        <v>44.26229508196721</v>
      </c>
      <c r="G58" s="49">
        <f t="shared" si="4"/>
        <v>-13.750975257542814</v>
      </c>
      <c r="H58" s="11"/>
      <c r="I58" s="15"/>
      <c r="J58" s="11"/>
      <c r="K58" s="11"/>
      <c r="L58" s="11"/>
      <c r="M58"/>
      <c r="N58"/>
      <c r="O58"/>
      <c r="P58"/>
      <c r="Q58"/>
      <c r="R58"/>
      <c r="S58"/>
      <c r="T58"/>
      <c r="U58"/>
      <c r="V58"/>
      <c r="W58"/>
    </row>
    <row r="59" spans="1:23" s="1" customFormat="1" x14ac:dyDescent="0.2">
      <c r="A59" s="11"/>
      <c r="B59" s="26">
        <f t="shared" si="5"/>
        <v>45337</v>
      </c>
      <c r="C59" s="47">
        <f t="shared" si="1"/>
        <v>46</v>
      </c>
      <c r="D59" s="52">
        <f t="shared" si="2"/>
        <v>0.77252278366962124</v>
      </c>
      <c r="E59" s="53">
        <f t="shared" si="3"/>
        <v>-14.252004135823739</v>
      </c>
      <c r="F59" s="46">
        <f t="shared" si="6"/>
        <v>45.245901639344261</v>
      </c>
      <c r="G59" s="49">
        <f t="shared" si="4"/>
        <v>-13.422873160701759</v>
      </c>
      <c r="H59" s="11"/>
      <c r="I59" s="15"/>
      <c r="J59" s="11"/>
      <c r="K59" s="11"/>
      <c r="L59" s="11"/>
      <c r="M59"/>
      <c r="N59"/>
      <c r="O59"/>
      <c r="P59"/>
      <c r="Q59"/>
      <c r="R59"/>
      <c r="S59"/>
      <c r="T59"/>
      <c r="U59"/>
      <c r="V59"/>
      <c r="W59"/>
    </row>
    <row r="60" spans="1:23" s="1" customFormat="1" x14ac:dyDescent="0.2">
      <c r="A60" s="11"/>
      <c r="B60" s="26">
        <f t="shared" si="5"/>
        <v>45338</v>
      </c>
      <c r="C60" s="47">
        <f t="shared" si="1"/>
        <v>47</v>
      </c>
      <c r="D60" s="52">
        <f t="shared" si="2"/>
        <v>0.78968995664005726</v>
      </c>
      <c r="E60" s="53">
        <f t="shared" si="3"/>
        <v>-14.234565542971731</v>
      </c>
      <c r="F60" s="46">
        <f t="shared" si="6"/>
        <v>46.229508196721312</v>
      </c>
      <c r="G60" s="49">
        <f t="shared" si="4"/>
        <v>-13.090815281529979</v>
      </c>
      <c r="H60" s="11"/>
      <c r="I60" s="15"/>
      <c r="J60" s="11"/>
      <c r="K60" s="11"/>
      <c r="L60" s="11"/>
      <c r="M60"/>
      <c r="N60"/>
      <c r="O60"/>
      <c r="P60"/>
      <c r="Q60"/>
      <c r="R60"/>
      <c r="S60"/>
      <c r="T60"/>
      <c r="U60"/>
      <c r="V60"/>
      <c r="W60"/>
    </row>
    <row r="61" spans="1:23" x14ac:dyDescent="0.2">
      <c r="B61" s="26">
        <f t="shared" si="5"/>
        <v>45339</v>
      </c>
      <c r="C61" s="47">
        <f t="shared" si="1"/>
        <v>48</v>
      </c>
      <c r="D61" s="52">
        <f t="shared" si="2"/>
        <v>0.80685712961049338</v>
      </c>
      <c r="E61" s="53">
        <f t="shared" si="3"/>
        <v>-14.204676553441971</v>
      </c>
      <c r="F61" s="46">
        <f t="shared" si="6"/>
        <v>47.213114754098363</v>
      </c>
      <c r="G61" s="49">
        <f t="shared" si="4"/>
        <v>-12.754899479008595</v>
      </c>
    </row>
    <row r="62" spans="1:23" x14ac:dyDescent="0.2">
      <c r="B62" s="26">
        <f t="shared" si="5"/>
        <v>45340</v>
      </c>
      <c r="C62" s="47">
        <f t="shared" si="1"/>
        <v>49</v>
      </c>
      <c r="D62" s="52">
        <f t="shared" si="2"/>
        <v>0.82402430258092929</v>
      </c>
      <c r="E62" s="53">
        <f t="shared" si="3"/>
        <v>-14.162454917561165</v>
      </c>
      <c r="F62" s="46">
        <f t="shared" si="6"/>
        <v>48.196721311475407</v>
      </c>
      <c r="G62" s="49">
        <f t="shared" si="4"/>
        <v>-12.415224749066445</v>
      </c>
    </row>
    <row r="63" spans="1:23" x14ac:dyDescent="0.2">
      <c r="B63" s="26">
        <f t="shared" si="5"/>
        <v>45341</v>
      </c>
      <c r="C63" s="47">
        <f t="shared" si="1"/>
        <v>50</v>
      </c>
      <c r="D63" s="52">
        <f t="shared" si="2"/>
        <v>0.84119147555136531</v>
      </c>
      <c r="E63" s="53">
        <f t="shared" si="3"/>
        <v>-14.108031616665205</v>
      </c>
      <c r="F63" s="46">
        <f t="shared" si="6"/>
        <v>49.180327868852459</v>
      </c>
      <c r="G63" s="49">
        <f t="shared" si="4"/>
        <v>-12.071891195405531</v>
      </c>
    </row>
    <row r="64" spans="1:23" x14ac:dyDescent="0.2">
      <c r="B64" s="26">
        <f t="shared" si="5"/>
        <v>45342</v>
      </c>
      <c r="C64" s="47">
        <f t="shared" si="1"/>
        <v>51</v>
      </c>
      <c r="D64" s="52">
        <f t="shared" si="2"/>
        <v>0.85835864852180144</v>
      </c>
      <c r="E64" s="53">
        <f t="shared" si="3"/>
        <v>-14.041550684773375</v>
      </c>
      <c r="F64" s="46">
        <f t="shared" si="6"/>
        <v>50.16393442622951</v>
      </c>
      <c r="G64" s="49">
        <f t="shared" si="4"/>
        <v>-11.725000000000001</v>
      </c>
      <c r="M64" s="7"/>
      <c r="O64" s="5"/>
      <c r="P64" s="8"/>
      <c r="Q64" s="6"/>
    </row>
    <row r="65" spans="2:17" x14ac:dyDescent="0.2">
      <c r="B65" s="26">
        <f t="shared" si="5"/>
        <v>45343</v>
      </c>
      <c r="C65" s="47">
        <f t="shared" si="1"/>
        <v>52</v>
      </c>
      <c r="D65" s="52">
        <f t="shared" si="2"/>
        <v>0.87552582149223745</v>
      </c>
      <c r="E65" s="53">
        <f t="shared" si="3"/>
        <v>-13.963169015268882</v>
      </c>
      <c r="F65" s="46">
        <f t="shared" si="6"/>
        <v>51.147540983606561</v>
      </c>
      <c r="G65" s="49">
        <f t="shared" si="4"/>
        <v>-11.374653393277351</v>
      </c>
      <c r="M65" s="9"/>
      <c r="O65" s="10"/>
      <c r="P65" s="3"/>
      <c r="Q65" s="4"/>
    </row>
    <row r="66" spans="2:17" x14ac:dyDescent="0.2">
      <c r="B66" s="26">
        <f t="shared" si="5"/>
        <v>45344</v>
      </c>
      <c r="C66" s="47">
        <f t="shared" si="1"/>
        <v>53</v>
      </c>
      <c r="D66" s="52">
        <f t="shared" si="2"/>
        <v>0.89269299446267358</v>
      </c>
      <c r="E66" s="53">
        <f t="shared" si="3"/>
        <v>-13.873056152820443</v>
      </c>
      <c r="F66" s="46">
        <f t="shared" si="6"/>
        <v>52.131147540983605</v>
      </c>
      <c r="G66" s="49">
        <f t="shared" si="4"/>
        <v>-11.020954623990658</v>
      </c>
      <c r="M66" s="9"/>
      <c r="O66" s="10"/>
      <c r="P66" s="3"/>
      <c r="Q66" s="4"/>
    </row>
    <row r="67" spans="2:17" x14ac:dyDescent="0.2">
      <c r="B67" s="26">
        <f t="shared" si="5"/>
        <v>45345</v>
      </c>
      <c r="C67" s="47">
        <f t="shared" si="1"/>
        <v>54</v>
      </c>
      <c r="D67" s="52">
        <f t="shared" si="2"/>
        <v>0.90986016743310949</v>
      </c>
      <c r="E67" s="53">
        <f t="shared" si="3"/>
        <v>-13.771394070797104</v>
      </c>
      <c r="F67" s="46">
        <f t="shared" si="6"/>
        <v>53.114754098360656</v>
      </c>
      <c r="G67" s="49">
        <f t="shared" si="4"/>
        <v>-10.664007928790681</v>
      </c>
      <c r="M67" s="9"/>
      <c r="O67" s="10"/>
      <c r="P67" s="3"/>
      <c r="Q67" s="4"/>
    </row>
    <row r="68" spans="2:17" x14ac:dyDescent="0.2">
      <c r="B68" s="26">
        <f t="shared" si="5"/>
        <v>45346</v>
      </c>
      <c r="C68" s="47">
        <f t="shared" si="1"/>
        <v>55</v>
      </c>
      <c r="D68" s="52">
        <f t="shared" si="2"/>
        <v>0.92702734040354551</v>
      </c>
      <c r="E68" s="53">
        <f t="shared" si="3"/>
        <v>-13.658376934445284</v>
      </c>
      <c r="F68" s="46">
        <f t="shared" si="6"/>
        <v>54.098360655737707</v>
      </c>
      <c r="G68" s="49">
        <f t="shared" si="4"/>
        <v>-10.303918501506869</v>
      </c>
      <c r="M68" s="9"/>
      <c r="O68" s="10"/>
      <c r="P68" s="3"/>
      <c r="Q68" s="4"/>
    </row>
    <row r="69" spans="2:17" x14ac:dyDescent="0.2">
      <c r="B69" s="26">
        <f t="shared" si="5"/>
        <v>45347</v>
      </c>
      <c r="C69" s="47">
        <f t="shared" si="1"/>
        <v>56</v>
      </c>
      <c r="D69" s="52">
        <f t="shared" si="2"/>
        <v>0.94419451337398164</v>
      </c>
      <c r="E69" s="53">
        <f t="shared" si="3"/>
        <v>-13.534210850113832</v>
      </c>
      <c r="F69" s="46">
        <f t="shared" si="6"/>
        <v>55.081967213114751</v>
      </c>
      <c r="G69" s="49">
        <f t="shared" si="4"/>
        <v>-9.9407924621462342</v>
      </c>
    </row>
    <row r="70" spans="2:17" x14ac:dyDescent="0.2">
      <c r="B70" s="26">
        <f t="shared" si="5"/>
        <v>45348</v>
      </c>
      <c r="C70" s="47">
        <f t="shared" si="1"/>
        <v>57</v>
      </c>
      <c r="D70" s="52">
        <f t="shared" si="2"/>
        <v>0.96136168634441754</v>
      </c>
      <c r="E70" s="53">
        <f t="shared" si="3"/>
        <v>-13.399113600829111</v>
      </c>
      <c r="F70" s="46">
        <f t="shared" si="6"/>
        <v>56.065573770491802</v>
      </c>
      <c r="G70" s="49">
        <f t="shared" si="4"/>
        <v>-9.5747368256192988</v>
      </c>
    </row>
    <row r="71" spans="2:17" x14ac:dyDescent="0.2">
      <c r="B71" s="26">
        <f t="shared" si="5"/>
        <v>45349</v>
      </c>
      <c r="C71" s="47">
        <f t="shared" si="1"/>
        <v>58</v>
      </c>
      <c r="D71" s="52">
        <f t="shared" si="2"/>
        <v>0.97852885931485356</v>
      </c>
      <c r="E71" s="53">
        <f t="shared" si="3"/>
        <v>-13.253314368538122</v>
      </c>
      <c r="F71" s="46">
        <f t="shared" si="6"/>
        <v>57.049180327868854</v>
      </c>
      <c r="G71" s="49">
        <f t="shared" si="4"/>
        <v>-9.2058594702023306</v>
      </c>
    </row>
    <row r="72" spans="2:17" x14ac:dyDescent="0.2">
      <c r="B72" s="26">
        <f t="shared" si="5"/>
        <v>45350</v>
      </c>
      <c r="C72" s="47">
        <f t="shared" si="1"/>
        <v>59</v>
      </c>
      <c r="D72" s="52">
        <f t="shared" si="2"/>
        <v>0.99569603228528969</v>
      </c>
      <c r="E72" s="53">
        <f t="shared" si="3"/>
        <v>-13.097053443353339</v>
      </c>
      <c r="F72" s="46">
        <f t="shared" si="6"/>
        <v>58.032786885245905</v>
      </c>
      <c r="G72" s="49">
        <f t="shared" si="4"/>
        <v>-8.8342691057450899</v>
      </c>
    </row>
    <row r="73" spans="2:17" x14ac:dyDescent="0.2">
      <c r="B73" s="26">
        <f t="shared" si="5"/>
        <v>45351</v>
      </c>
      <c r="C73" s="47">
        <f t="shared" si="1"/>
        <v>60</v>
      </c>
      <c r="D73" s="52">
        <f t="shared" si="2"/>
        <v>1.0128632052557256</v>
      </c>
      <c r="E73" s="53">
        <f t="shared" si="3"/>
        <v>-12.930581920147938</v>
      </c>
      <c r="F73" s="46">
        <f t="shared" si="6"/>
        <v>59.016393442622949</v>
      </c>
      <c r="G73" s="49">
        <f t="shared" si="4"/>
        <v>-8.4600752416335716</v>
      </c>
    </row>
    <row r="74" spans="2:17" x14ac:dyDescent="0.2">
      <c r="B74" s="26">
        <f t="shared" si="5"/>
        <v>45352</v>
      </c>
      <c r="C74" s="47">
        <f t="shared" si="1"/>
        <v>61</v>
      </c>
      <c r="D74" s="52">
        <f t="shared" si="2"/>
        <v>1.0300303782261615</v>
      </c>
      <c r="E74" s="53">
        <f t="shared" si="3"/>
        <v>-12.754161382865105</v>
      </c>
      <c r="F74" s="46">
        <f t="shared" si="6"/>
        <v>60</v>
      </c>
      <c r="G74" s="49">
        <f t="shared" si="4"/>
        <v>-8.0833881545170474</v>
      </c>
    </row>
    <row r="75" spans="2:17" x14ac:dyDescent="0.2">
      <c r="B75" s="26">
        <f t="shared" si="5"/>
        <v>45353</v>
      </c>
      <c r="C75" s="47">
        <f t="shared" si="1"/>
        <v>62</v>
      </c>
      <c r="D75" s="52">
        <f t="shared" si="2"/>
        <v>1.0471975511965976</v>
      </c>
      <c r="E75" s="53">
        <f t="shared" si="3"/>
        <v>-12.568063576919281</v>
      </c>
      <c r="F75" s="46">
        <f t="shared" si="6"/>
        <v>60.983606557377051</v>
      </c>
      <c r="G75" s="49">
        <f t="shared" si="4"/>
        <v>-7.7043188558090767</v>
      </c>
    </row>
    <row r="76" spans="2:17" x14ac:dyDescent="0.2">
      <c r="B76" s="26">
        <f t="shared" si="5"/>
        <v>45354</v>
      </c>
      <c r="C76" s="47">
        <f t="shared" si="1"/>
        <v>63</v>
      </c>
      <c r="D76" s="52">
        <f t="shared" si="2"/>
        <v>1.0643647241670338</v>
      </c>
      <c r="E76" s="53">
        <f t="shared" si="3"/>
        <v>-12.372570070081206</v>
      </c>
      <c r="F76" s="46">
        <f t="shared" si="6"/>
        <v>61.967213114754095</v>
      </c>
      <c r="G76" s="49">
        <f t="shared" si="4"/>
        <v>-7.3229790589718853</v>
      </c>
    </row>
    <row r="77" spans="2:17" x14ac:dyDescent="0.2">
      <c r="B77" s="26">
        <f t="shared" si="5"/>
        <v>45355</v>
      </c>
      <c r="C77" s="47">
        <f t="shared" si="1"/>
        <v>64</v>
      </c>
      <c r="D77" s="52">
        <f t="shared" si="2"/>
        <v>1.0815318971374699</v>
      </c>
      <c r="E77" s="53">
        <f t="shared" si="3"/>
        <v>-12.167971902252003</v>
      </c>
      <c r="F77" s="46">
        <f t="shared" si="6"/>
        <v>62.950819672131146</v>
      </c>
      <c r="G77" s="49">
        <f t="shared" si="4"/>
        <v>-6.9394811465939394</v>
      </c>
    </row>
    <row r="78" spans="2:17" x14ac:dyDescent="0.2">
      <c r="B78" s="26">
        <f t="shared" si="5"/>
        <v>45356</v>
      </c>
      <c r="C78" s="47">
        <f t="shared" si="1"/>
        <v>65</v>
      </c>
      <c r="D78" s="52">
        <f t="shared" si="2"/>
        <v>1.0986990701079058</v>
      </c>
      <c r="E78" s="53">
        <f t="shared" si="3"/>
        <v>-11.954569224544544</v>
      </c>
      <c r="F78" s="46">
        <f t="shared" si="6"/>
        <v>63.934426229508198</v>
      </c>
      <c r="G78" s="49">
        <f t="shared" si="4"/>
        <v>-6.5539381372702419</v>
      </c>
    </row>
    <row r="79" spans="2:17" x14ac:dyDescent="0.2">
      <c r="B79" s="26">
        <f t="shared" si="5"/>
        <v>45357</v>
      </c>
      <c r="C79" s="47">
        <f t="shared" ref="C79:C142" si="7">B79-DATE(YEAR(B79),1,0)</f>
        <v>66</v>
      </c>
      <c r="D79" s="52">
        <f t="shared" ref="D79:D142" si="8">2*PI()*(C79-1)/$D$5</f>
        <v>1.1158662430783417</v>
      </c>
      <c r="E79" s="53">
        <f t="shared" ref="E79:E142" si="9">229.18*(0.000075+0.001868*COS($D79)-0.032077*SIN($D79)-0.014615*COS(2*$D79)-0.040849*SIN(2*$D79))</f>
        <v>-11.732670928102779</v>
      </c>
      <c r="F79" s="46">
        <f t="shared" si="6"/>
        <v>64.918032786885249</v>
      </c>
      <c r="G79" s="49">
        <f t="shared" ref="G79:G142" si="10">-23.45*COS((PI()/180)*(360/$D$5)*(C79+10))</f>
        <v>-6.1664636522952687</v>
      </c>
    </row>
    <row r="80" spans="2:17" x14ac:dyDescent="0.2">
      <c r="B80" s="26">
        <f t="shared" ref="B80:B143" si="11">B79+1</f>
        <v>45358</v>
      </c>
      <c r="C80" s="47">
        <f t="shared" si="7"/>
        <v>67</v>
      </c>
      <c r="D80" s="52">
        <f t="shared" si="8"/>
        <v>1.1330334160487778</v>
      </c>
      <c r="E80" s="53">
        <f t="shared" si="9"/>
        <v>-11.502594263101692</v>
      </c>
      <c r="F80" s="46">
        <f t="shared" si="6"/>
        <v>65.901639344262293</v>
      </c>
      <c r="G80" s="49">
        <f t="shared" si="10"/>
        <v>-5.7771718821782319</v>
      </c>
    </row>
    <row r="81" spans="2:7" x14ac:dyDescent="0.2">
      <c r="B81" s="26">
        <f t="shared" si="11"/>
        <v>45359</v>
      </c>
      <c r="C81" s="47">
        <f t="shared" si="7"/>
        <v>68</v>
      </c>
      <c r="D81" s="52">
        <f t="shared" si="8"/>
        <v>1.150200589019214</v>
      </c>
      <c r="E81" s="53">
        <f t="shared" si="9"/>
        <v>-11.26466444838192</v>
      </c>
      <c r="F81" s="46">
        <f t="shared" si="6"/>
        <v>66.885245901639351</v>
      </c>
      <c r="G81" s="49">
        <f t="shared" si="10"/>
        <v>-5.3861775529906044</v>
      </c>
    </row>
    <row r="82" spans="2:7" x14ac:dyDescent="0.2">
      <c r="B82" s="26">
        <f t="shared" si="11"/>
        <v>45360</v>
      </c>
      <c r="C82" s="47">
        <f t="shared" si="7"/>
        <v>69</v>
      </c>
      <c r="D82" s="52">
        <f t="shared" si="8"/>
        <v>1.1673677619896501</v>
      </c>
      <c r="E82" s="53">
        <f t="shared" si="9"/>
        <v>-11.019214272184069</v>
      </c>
      <c r="F82" s="46">
        <f t="shared" si="6"/>
        <v>67.868852459016395</v>
      </c>
      <c r="G82" s="49">
        <f t="shared" si="10"/>
        <v>-4.9935958925558506</v>
      </c>
    </row>
    <row r="83" spans="2:7" x14ac:dyDescent="0.2">
      <c r="B83" s="26">
        <f t="shared" si="11"/>
        <v>45361</v>
      </c>
      <c r="C83" s="47">
        <f t="shared" si="7"/>
        <v>70</v>
      </c>
      <c r="D83" s="52">
        <f t="shared" si="8"/>
        <v>1.184534934960086</v>
      </c>
      <c r="E83" s="53">
        <f t="shared" si="9"/>
        <v>-10.766583684457981</v>
      </c>
      <c r="F83" s="46">
        <f t="shared" si="6"/>
        <v>68.852459016393439</v>
      </c>
      <c r="G83" s="49">
        <f t="shared" si="10"/>
        <v>-4.5995425964912187</v>
      </c>
    </row>
    <row r="84" spans="2:7" x14ac:dyDescent="0.2">
      <c r="B84" s="26">
        <f t="shared" si="11"/>
        <v>45362</v>
      </c>
      <c r="C84" s="47">
        <f t="shared" si="7"/>
        <v>71</v>
      </c>
      <c r="D84" s="52">
        <f t="shared" si="8"/>
        <v>1.2017021079305219</v>
      </c>
      <c r="E84" s="53">
        <f t="shared" si="9"/>
        <v>-10.507119381232078</v>
      </c>
      <c r="F84" s="46">
        <f t="shared" si="6"/>
        <v>69.836065573770497</v>
      </c>
      <c r="G84" s="49">
        <f t="shared" si="10"/>
        <v>-4.2041337941117538</v>
      </c>
    </row>
    <row r="85" spans="2:7" x14ac:dyDescent="0.2">
      <c r="B85" s="26">
        <f t="shared" si="11"/>
        <v>45363</v>
      </c>
      <c r="C85" s="47">
        <f t="shared" si="7"/>
        <v>72</v>
      </c>
      <c r="D85" s="52">
        <f t="shared" si="8"/>
        <v>1.218869280900958</v>
      </c>
      <c r="E85" s="53">
        <f t="shared" si="9"/>
        <v>-10.241174381537158</v>
      </c>
      <c r="F85" s="46">
        <f t="shared" si="6"/>
        <v>70.819672131147541</v>
      </c>
      <c r="G85" s="49">
        <f t="shared" si="10"/>
        <v>-3.8074860142064111</v>
      </c>
    </row>
    <row r="86" spans="2:7" x14ac:dyDescent="0.2">
      <c r="B86" s="26">
        <f t="shared" si="11"/>
        <v>45364</v>
      </c>
      <c r="C86" s="47">
        <f t="shared" si="7"/>
        <v>73</v>
      </c>
      <c r="D86" s="52">
        <f t="shared" si="8"/>
        <v>1.2360364538713939</v>
      </c>
      <c r="E86" s="53">
        <f t="shared" si="9"/>
        <v>-9.9691075973874721</v>
      </c>
      <c r="F86" s="46">
        <f t="shared" si="6"/>
        <v>71.803278688524586</v>
      </c>
      <c r="G86" s="49">
        <f t="shared" si="10"/>
        <v>-3.4097161506965299</v>
      </c>
    </row>
    <row r="87" spans="2:7" x14ac:dyDescent="0.2">
      <c r="B87" s="26">
        <f t="shared" si="11"/>
        <v>45365</v>
      </c>
      <c r="C87" s="47">
        <f t="shared" si="7"/>
        <v>74</v>
      </c>
      <c r="D87" s="52">
        <f t="shared" si="8"/>
        <v>1.2532036268418301</v>
      </c>
      <c r="E87" s="53">
        <f t="shared" si="9"/>
        <v>-9.6912833973301336</v>
      </c>
      <c r="F87" s="46">
        <f t="shared" si="6"/>
        <v>72.786885245901644</v>
      </c>
      <c r="G87" s="49">
        <f t="shared" si="10"/>
        <v>-3.0109414281866207</v>
      </c>
    </row>
    <row r="88" spans="2:7" x14ac:dyDescent="0.2">
      <c r="B88" s="26">
        <f t="shared" si="11"/>
        <v>45366</v>
      </c>
      <c r="C88" s="47">
        <f t="shared" si="7"/>
        <v>75</v>
      </c>
      <c r="D88" s="52">
        <f t="shared" si="8"/>
        <v>1.2703707998122662</v>
      </c>
      <c r="E88" s="53">
        <f t="shared" si="9"/>
        <v>-9.4080711640812726</v>
      </c>
      <c r="F88" s="46">
        <f t="shared" si="6"/>
        <v>73.770491803278688</v>
      </c>
      <c r="G88" s="49">
        <f t="shared" si="10"/>
        <v>-2.6112793674177701</v>
      </c>
    </row>
    <row r="89" spans="2:7" x14ac:dyDescent="0.2">
      <c r="B89" s="26">
        <f t="shared" si="11"/>
        <v>45367</v>
      </c>
      <c r="C89" s="47">
        <f t="shared" si="7"/>
        <v>76</v>
      </c>
      <c r="D89" s="52">
        <f t="shared" si="8"/>
        <v>1.2875379727827021</v>
      </c>
      <c r="E89" s="53">
        <f t="shared" si="9"/>
        <v>-9.1198448467740914</v>
      </c>
      <c r="F89" s="46">
        <f t="shared" si="6"/>
        <v>74.754098360655732</v>
      </c>
      <c r="G89" s="49">
        <f t="shared" si="10"/>
        <v>-2.2108477506337052</v>
      </c>
    </row>
    <row r="90" spans="2:7" x14ac:dyDescent="0.2">
      <c r="B90" s="26">
        <f t="shared" si="11"/>
        <v>45368</v>
      </c>
      <c r="C90" s="47">
        <f t="shared" si="7"/>
        <v>77</v>
      </c>
      <c r="D90" s="52">
        <f t="shared" si="8"/>
        <v>1.304705145753138</v>
      </c>
      <c r="E90" s="53">
        <f t="shared" si="9"/>
        <v>-8.8269825083502909</v>
      </c>
      <c r="F90" s="46">
        <f t="shared" si="6"/>
        <v>75.73770491803279</v>
      </c>
      <c r="G90" s="49">
        <f t="shared" si="10"/>
        <v>-1.8097645868698558</v>
      </c>
    </row>
    <row r="91" spans="2:7" x14ac:dyDescent="0.2">
      <c r="B91" s="26">
        <f t="shared" si="11"/>
        <v>45369</v>
      </c>
      <c r="C91" s="47">
        <f t="shared" si="7"/>
        <v>78</v>
      </c>
      <c r="D91" s="52">
        <f t="shared" si="8"/>
        <v>1.3218723187235741</v>
      </c>
      <c r="E91" s="53">
        <f t="shared" si="9"/>
        <v>-8.52986586863185</v>
      </c>
      <c r="F91" s="46">
        <f t="shared" si="6"/>
        <v>76.721311475409834</v>
      </c>
      <c r="G91" s="49">
        <f t="shared" si="10"/>
        <v>-1.4081480771755392</v>
      </c>
    </row>
    <row r="92" spans="2:7" x14ac:dyDescent="0.2">
      <c r="B92" s="26">
        <f t="shared" si="11"/>
        <v>45370</v>
      </c>
      <c r="C92" s="47">
        <f t="shared" si="7"/>
        <v>79</v>
      </c>
      <c r="D92" s="52">
        <f t="shared" si="8"/>
        <v>1.33903949169401</v>
      </c>
      <c r="E92" s="53">
        <f t="shared" si="9"/>
        <v>-8.2288798436150916</v>
      </c>
      <c r="F92" s="46">
        <f t="shared" si="6"/>
        <v>77.704918032786878</v>
      </c>
      <c r="G92" s="49">
        <f t="shared" si="10"/>
        <v>-1.0061165797795499</v>
      </c>
    </row>
    <row r="93" spans="2:7" x14ac:dyDescent="0.2">
      <c r="B93" s="26">
        <f t="shared" si="11"/>
        <v>45371</v>
      </c>
      <c r="C93" s="47">
        <f t="shared" si="7"/>
        <v>80</v>
      </c>
      <c r="D93" s="52">
        <f t="shared" si="8"/>
        <v>1.3562066646644462</v>
      </c>
      <c r="E93" s="53">
        <f t="shared" si="9"/>
        <v>-7.9244120815331875</v>
      </c>
      <c r="F93" s="46">
        <f t="shared" si="6"/>
        <v>78.688524590163937</v>
      </c>
      <c r="G93" s="49">
        <f t="shared" si="10"/>
        <v>-0.60378857520948404</v>
      </c>
    </row>
    <row r="94" spans="2:7" x14ac:dyDescent="0.2">
      <c r="B94" s="26">
        <f t="shared" si="11"/>
        <v>45372</v>
      </c>
      <c r="C94" s="47">
        <f t="shared" si="7"/>
        <v>81</v>
      </c>
      <c r="D94" s="52">
        <f t="shared" si="8"/>
        <v>1.3733738376348823</v>
      </c>
      <c r="E94" s="53">
        <f t="shared" si="9"/>
        <v>-7.6168524962370814</v>
      </c>
      <c r="F94" s="46">
        <f t="shared" si="6"/>
        <v>79.672131147540981</v>
      </c>
      <c r="G94" s="49">
        <f t="shared" si="10"/>
        <v>-0.20128263137494143</v>
      </c>
    </row>
    <row r="95" spans="2:7" x14ac:dyDescent="0.2">
      <c r="B95" s="26">
        <f t="shared" si="11"/>
        <v>45373</v>
      </c>
      <c r="C95" s="47">
        <f t="shared" si="7"/>
        <v>82</v>
      </c>
      <c r="D95" s="52">
        <f t="shared" si="8"/>
        <v>1.3905410106053182</v>
      </c>
      <c r="E95" s="53">
        <f t="shared" si="9"/>
        <v>-7.3065927984476211</v>
      </c>
      <c r="F95" s="46">
        <f t="shared" si="6"/>
        <v>80.655737704918039</v>
      </c>
      <c r="G95" s="49">
        <f t="shared" si="10"/>
        <v>0.20128263137493857</v>
      </c>
    </row>
    <row r="96" spans="2:7" x14ac:dyDescent="0.2">
      <c r="B96" s="26">
        <f t="shared" si="11"/>
        <v>45374</v>
      </c>
      <c r="C96" s="47">
        <f t="shared" si="7"/>
        <v>83</v>
      </c>
      <c r="D96" s="52">
        <f t="shared" si="8"/>
        <v>1.4077081835757541</v>
      </c>
      <c r="E96" s="53">
        <f t="shared" si="9"/>
        <v>-6.9940260254341187</v>
      </c>
      <c r="F96" s="46">
        <f t="shared" si="6"/>
        <v>81.639344262295083</v>
      </c>
      <c r="G96" s="49">
        <f t="shared" si="10"/>
        <v>0.60378857520948115</v>
      </c>
    </row>
    <row r="97" spans="2:7" x14ac:dyDescent="0.2">
      <c r="B97" s="26">
        <f t="shared" si="11"/>
        <v>45375</v>
      </c>
      <c r="C97" s="47">
        <f t="shared" si="7"/>
        <v>84</v>
      </c>
      <c r="D97" s="52">
        <f t="shared" si="8"/>
        <v>1.4248753565461905</v>
      </c>
      <c r="E97" s="53">
        <f t="shared" si="9"/>
        <v>-6.6795460696763485</v>
      </c>
      <c r="F97" s="46">
        <f t="shared" si="6"/>
        <v>82.622950819672127</v>
      </c>
      <c r="G97" s="49">
        <f t="shared" si="10"/>
        <v>1.006116579779547</v>
      </c>
    </row>
    <row r="98" spans="2:7" x14ac:dyDescent="0.2">
      <c r="B98" s="26">
        <f t="shared" si="11"/>
        <v>45376</v>
      </c>
      <c r="C98" s="47">
        <f t="shared" si="7"/>
        <v>85</v>
      </c>
      <c r="D98" s="52">
        <f t="shared" si="8"/>
        <v>1.4420425295166264</v>
      </c>
      <c r="E98" s="53">
        <f t="shared" si="9"/>
        <v>-6.3635472070678363</v>
      </c>
      <c r="F98" s="46">
        <f t="shared" si="6"/>
        <v>83.606557377049185</v>
      </c>
      <c r="G98" s="49">
        <f t="shared" si="10"/>
        <v>1.4081480771755364</v>
      </c>
    </row>
    <row r="99" spans="2:7" x14ac:dyDescent="0.2">
      <c r="B99" s="26">
        <f t="shared" si="11"/>
        <v>45377</v>
      </c>
      <c r="C99" s="47">
        <f t="shared" si="7"/>
        <v>86</v>
      </c>
      <c r="D99" s="52">
        <f t="shared" si="8"/>
        <v>1.4592097024870625</v>
      </c>
      <c r="E99" s="53">
        <f t="shared" si="9"/>
        <v>-6.0464236252187922</v>
      </c>
      <c r="F99" s="46">
        <f t="shared" si="6"/>
        <v>84.590163934426229</v>
      </c>
      <c r="G99" s="49">
        <f t="shared" si="10"/>
        <v>1.8097645868698529</v>
      </c>
    </row>
    <row r="100" spans="2:7" x14ac:dyDescent="0.2">
      <c r="B100" s="26">
        <f t="shared" si="11"/>
        <v>45378</v>
      </c>
      <c r="C100" s="47">
        <f t="shared" si="7"/>
        <v>87</v>
      </c>
      <c r="D100" s="52">
        <f t="shared" si="8"/>
        <v>1.4763768754574984</v>
      </c>
      <c r="E100" s="53">
        <f t="shared" si="9"/>
        <v>-5.7285689524167918</v>
      </c>
      <c r="F100" s="46">
        <f t="shared" si="6"/>
        <v>85.573770491803273</v>
      </c>
      <c r="G100" s="49">
        <f t="shared" si="10"/>
        <v>2.2108477506337021</v>
      </c>
    </row>
    <row r="101" spans="2:7" x14ac:dyDescent="0.2">
      <c r="B101" s="26">
        <f t="shared" si="11"/>
        <v>45379</v>
      </c>
      <c r="C101" s="47">
        <f t="shared" si="7"/>
        <v>88</v>
      </c>
      <c r="D101" s="52">
        <f t="shared" si="8"/>
        <v>1.4935440484279343</v>
      </c>
      <c r="E101" s="53">
        <f t="shared" si="9"/>
        <v>-5.4103757878022707</v>
      </c>
      <c r="F101" s="46">
        <f t="shared" si="6"/>
        <v>86.557377049180332</v>
      </c>
      <c r="G101" s="49">
        <f t="shared" si="10"/>
        <v>2.6112793674177674</v>
      </c>
    </row>
    <row r="102" spans="2:7" x14ac:dyDescent="0.2">
      <c r="B102" s="26">
        <f t="shared" si="11"/>
        <v>45380</v>
      </c>
      <c r="C102" s="47">
        <f t="shared" si="7"/>
        <v>89</v>
      </c>
      <c r="D102" s="52">
        <f t="shared" si="8"/>
        <v>1.5107112213983702</v>
      </c>
      <c r="E102" s="53">
        <f t="shared" si="9"/>
        <v>-5.092235233314363</v>
      </c>
      <c r="F102" s="46">
        <f t="shared" si="6"/>
        <v>87.540983606557376</v>
      </c>
      <c r="G102" s="49">
        <f t="shared" si="10"/>
        <v>3.0109414281866171</v>
      </c>
    </row>
    <row r="103" spans="2:7" x14ac:dyDescent="0.2">
      <c r="B103" s="26">
        <f t="shared" si="11"/>
        <v>45381</v>
      </c>
      <c r="C103" s="47">
        <f t="shared" si="7"/>
        <v>90</v>
      </c>
      <c r="D103" s="52">
        <f t="shared" si="8"/>
        <v>1.5278783943688066</v>
      </c>
      <c r="E103" s="53">
        <f t="shared" si="9"/>
        <v>-4.7745364279603626</v>
      </c>
      <c r="F103" s="46">
        <f t="shared" si="6"/>
        <v>88.52459016393442</v>
      </c>
      <c r="G103" s="49">
        <f t="shared" si="10"/>
        <v>3.4097161506965277</v>
      </c>
    </row>
    <row r="104" spans="2:7" x14ac:dyDescent="0.2">
      <c r="B104" s="26">
        <f t="shared" si="11"/>
        <v>45382</v>
      </c>
      <c r="C104" s="47">
        <f t="shared" si="7"/>
        <v>91</v>
      </c>
      <c r="D104" s="52">
        <f t="shared" si="8"/>
        <v>1.5450455673392425</v>
      </c>
      <c r="E104" s="53">
        <f t="shared" si="9"/>
        <v>-4.4576660849591745</v>
      </c>
      <c r="F104" s="46">
        <f t="shared" si="6"/>
        <v>89.508196721311478</v>
      </c>
      <c r="G104" s="49">
        <f t="shared" si="10"/>
        <v>3.8074860142064075</v>
      </c>
    </row>
    <row r="105" spans="2:7" x14ac:dyDescent="0.2">
      <c r="B105" s="26">
        <f t="shared" si="11"/>
        <v>45383</v>
      </c>
      <c r="C105" s="47">
        <f t="shared" si="7"/>
        <v>92</v>
      </c>
      <c r="D105" s="52">
        <f t="shared" si="8"/>
        <v>1.5622127403096786</v>
      </c>
      <c r="E105" s="53">
        <f t="shared" si="9"/>
        <v>-4.1420080323055108</v>
      </c>
      <c r="F105" s="46">
        <f t="shared" si="6"/>
        <v>90.491803278688522</v>
      </c>
      <c r="G105" s="49">
        <f t="shared" si="10"/>
        <v>4.2041337941117511</v>
      </c>
    </row>
    <row r="106" spans="2:7" x14ac:dyDescent="0.2">
      <c r="B106" s="26">
        <f t="shared" si="11"/>
        <v>45384</v>
      </c>
      <c r="C106" s="47">
        <f t="shared" si="7"/>
        <v>93</v>
      </c>
      <c r="D106" s="52">
        <f t="shared" si="8"/>
        <v>1.5793799132801145</v>
      </c>
      <c r="E106" s="53">
        <f t="shared" si="9"/>
        <v>-3.8279427572975506</v>
      </c>
      <c r="F106" s="46">
        <f t="shared" si="6"/>
        <v>91.47540983606558</v>
      </c>
      <c r="G106" s="49">
        <f t="shared" si="10"/>
        <v>4.5995425964912169</v>
      </c>
    </row>
    <row r="107" spans="2:7" x14ac:dyDescent="0.2">
      <c r="B107" s="26">
        <f t="shared" si="11"/>
        <v>45385</v>
      </c>
      <c r="C107" s="47">
        <f t="shared" si="7"/>
        <v>94</v>
      </c>
      <c r="D107" s="52">
        <f t="shared" si="8"/>
        <v>1.5965470862505504</v>
      </c>
      <c r="E107" s="53">
        <f t="shared" si="9"/>
        <v>-3.515846955565737</v>
      </c>
      <c r="F107" s="46">
        <f t="shared" si="6"/>
        <v>92.459016393442624</v>
      </c>
      <c r="G107" s="49">
        <f t="shared" si="10"/>
        <v>4.9935958925558479</v>
      </c>
    </row>
    <row r="108" spans="2:7" x14ac:dyDescent="0.2">
      <c r="B108" s="26">
        <f t="shared" si="11"/>
        <v>45386</v>
      </c>
      <c r="C108" s="47">
        <f t="shared" si="7"/>
        <v>95</v>
      </c>
      <c r="D108" s="52">
        <f t="shared" si="8"/>
        <v>1.6137142592209868</v>
      </c>
      <c r="E108" s="53">
        <f t="shared" si="9"/>
        <v>-3.2060930851350644</v>
      </c>
      <c r="F108" s="46">
        <f t="shared" si="6"/>
        <v>93.442622950819668</v>
      </c>
      <c r="G108" s="49">
        <f t="shared" si="10"/>
        <v>5.3861775529906017</v>
      </c>
    </row>
    <row r="109" spans="2:7" x14ac:dyDescent="0.2">
      <c r="B109" s="26">
        <f t="shared" si="11"/>
        <v>45387</v>
      </c>
      <c r="C109" s="47">
        <f t="shared" si="7"/>
        <v>96</v>
      </c>
      <c r="D109" s="52">
        <f t="shared" si="8"/>
        <v>1.6308814321914227</v>
      </c>
      <c r="E109" s="53">
        <f t="shared" si="9"/>
        <v>-2.8990489260471106</v>
      </c>
      <c r="F109" s="46">
        <f t="shared" si="6"/>
        <v>94.426229508196727</v>
      </c>
      <c r="G109" s="49">
        <f t="shared" si="10"/>
        <v>5.7771718821782292</v>
      </c>
    </row>
    <row r="110" spans="2:7" x14ac:dyDescent="0.2">
      <c r="B110" s="26">
        <f t="shared" si="11"/>
        <v>45388</v>
      </c>
      <c r="C110" s="47">
        <f t="shared" si="7"/>
        <v>97</v>
      </c>
      <c r="D110" s="52">
        <f t="shared" si="8"/>
        <v>1.6480486051618586</v>
      </c>
      <c r="E110" s="53">
        <f t="shared" si="9"/>
        <v>-2.5950771460611444</v>
      </c>
      <c r="F110" s="46">
        <f t="shared" si="6"/>
        <v>95.409836065573771</v>
      </c>
      <c r="G110" s="49">
        <f t="shared" si="10"/>
        <v>6.1664636522952714</v>
      </c>
    </row>
    <row r="111" spans="2:7" x14ac:dyDescent="0.2">
      <c r="B111" s="26">
        <f t="shared" si="11"/>
        <v>45389</v>
      </c>
      <c r="C111" s="47">
        <f t="shared" si="7"/>
        <v>98</v>
      </c>
      <c r="D111" s="52">
        <f t="shared" si="8"/>
        <v>1.6652157781322947</v>
      </c>
      <c r="E111" s="53">
        <f t="shared" si="9"/>
        <v>-2.2945348729466368</v>
      </c>
      <c r="F111" s="46">
        <f t="shared" si="6"/>
        <v>96.393442622950815</v>
      </c>
      <c r="G111" s="49">
        <f t="shared" si="10"/>
        <v>6.5539381372702401</v>
      </c>
    </row>
    <row r="112" spans="2:7" x14ac:dyDescent="0.2">
      <c r="B112" s="26">
        <f t="shared" si="11"/>
        <v>45390</v>
      </c>
      <c r="C112" s="47">
        <f t="shared" si="7"/>
        <v>99</v>
      </c>
      <c r="D112" s="52">
        <f t="shared" si="8"/>
        <v>1.6823829511027306</v>
      </c>
      <c r="E112" s="53">
        <f t="shared" si="9"/>
        <v>-1.9977732738713148</v>
      </c>
      <c r="F112" s="46">
        <f t="shared" si="6"/>
        <v>97.377049180327873</v>
      </c>
      <c r="G112" s="49">
        <f t="shared" si="10"/>
        <v>6.9394811465939368</v>
      </c>
    </row>
    <row r="113" spans="2:7" x14ac:dyDescent="0.2">
      <c r="B113" s="26">
        <f t="shared" si="11"/>
        <v>45391</v>
      </c>
      <c r="C113" s="47">
        <f t="shared" si="7"/>
        <v>100</v>
      </c>
      <c r="D113" s="52">
        <f t="shared" si="8"/>
        <v>1.699550124073167</v>
      </c>
      <c r="E113" s="53">
        <f t="shared" si="9"/>
        <v>-1.7051371423803883</v>
      </c>
      <c r="F113" s="46">
        <f t="shared" si="6"/>
        <v>98.360655737704917</v>
      </c>
      <c r="G113" s="49">
        <f t="shared" si="10"/>
        <v>7.3229790589718826</v>
      </c>
    </row>
    <row r="114" spans="2:7" x14ac:dyDescent="0.2">
      <c r="B114" s="26">
        <f t="shared" si="11"/>
        <v>45392</v>
      </c>
      <c r="C114" s="47">
        <f t="shared" si="7"/>
        <v>101</v>
      </c>
      <c r="D114" s="52">
        <f t="shared" si="8"/>
        <v>1.7167172970436029</v>
      </c>
      <c r="E114" s="53">
        <f t="shared" si="9"/>
        <v>-1.4169644934536834</v>
      </c>
      <c r="F114" s="46">
        <f t="shared" si="6"/>
        <v>99.344262295081961</v>
      </c>
      <c r="G114" s="49">
        <f t="shared" si="10"/>
        <v>7.7043188558090741</v>
      </c>
    </row>
    <row r="115" spans="2:7" x14ac:dyDescent="0.2">
      <c r="B115" s="26">
        <f t="shared" si="11"/>
        <v>45393</v>
      </c>
      <c r="C115" s="47">
        <f t="shared" si="7"/>
        <v>102</v>
      </c>
      <c r="D115" s="52">
        <f t="shared" si="8"/>
        <v>1.7338844700140388</v>
      </c>
      <c r="E115" s="53">
        <f t="shared" si="9"/>
        <v>-1.1335861671173311</v>
      </c>
      <c r="F115" s="46">
        <f t="shared" si="6"/>
        <v>100.32786885245902</v>
      </c>
      <c r="G115" s="49">
        <f t="shared" si="10"/>
        <v>8.0833881545170456</v>
      </c>
    </row>
    <row r="116" spans="2:7" x14ac:dyDescent="0.2">
      <c r="B116" s="26">
        <f t="shared" si="11"/>
        <v>45394</v>
      </c>
      <c r="C116" s="47">
        <f t="shared" si="7"/>
        <v>103</v>
      </c>
      <c r="D116" s="52">
        <f t="shared" si="8"/>
        <v>1.7510516429844749</v>
      </c>
      <c r="E116" s="53">
        <f t="shared" si="9"/>
        <v>-0.85532544107689557</v>
      </c>
      <c r="F116" s="46">
        <f t="shared" si="6"/>
        <v>101.31147540983606</v>
      </c>
      <c r="G116" s="49">
        <f t="shared" si="10"/>
        <v>8.4600752416335681</v>
      </c>
    </row>
    <row r="117" spans="2:7" x14ac:dyDescent="0.2">
      <c r="B117" s="26">
        <f t="shared" si="11"/>
        <v>45395</v>
      </c>
      <c r="C117" s="47">
        <f t="shared" si="7"/>
        <v>104</v>
      </c>
      <c r="D117" s="52">
        <f t="shared" si="8"/>
        <v>1.7682188159549108</v>
      </c>
      <c r="E117" s="53">
        <f t="shared" si="9"/>
        <v>-0.58249765282760135</v>
      </c>
      <c r="F117" s="46">
        <f t="shared" si="6"/>
        <v>102.29508196721312</v>
      </c>
      <c r="G117" s="49">
        <f t="shared" si="10"/>
        <v>8.8342691057450864</v>
      </c>
    </row>
    <row r="118" spans="2:7" x14ac:dyDescent="0.2">
      <c r="B118" s="26">
        <f t="shared" si="11"/>
        <v>45396</v>
      </c>
      <c r="C118" s="47">
        <f t="shared" si="7"/>
        <v>105</v>
      </c>
      <c r="D118" s="52">
        <f t="shared" si="8"/>
        <v>1.7853859889253472</v>
      </c>
      <c r="E118" s="53">
        <f t="shared" si="9"/>
        <v>-0.31540983168621167</v>
      </c>
      <c r="F118" s="46">
        <f t="shared" ref="F118:F181" si="12">360*C118/$D$5</f>
        <v>103.27868852459017</v>
      </c>
      <c r="G118" s="49">
        <f t="shared" si="10"/>
        <v>9.2058594702023271</v>
      </c>
    </row>
    <row r="119" spans="2:7" x14ac:dyDescent="0.2">
      <c r="B119" s="26">
        <f t="shared" si="11"/>
        <v>45397</v>
      </c>
      <c r="C119" s="47">
        <f t="shared" si="7"/>
        <v>106</v>
      </c>
      <c r="D119" s="52">
        <f t="shared" si="8"/>
        <v>1.8025531618957831</v>
      </c>
      <c r="E119" s="53">
        <f t="shared" si="9"/>
        <v>-5.4360341177242005E-2</v>
      </c>
      <c r="F119" s="46">
        <f t="shared" si="12"/>
        <v>104.26229508196721</v>
      </c>
      <c r="G119" s="49">
        <f t="shared" si="10"/>
        <v>9.5747368256192953</v>
      </c>
    </row>
    <row r="120" spans="2:7" x14ac:dyDescent="0.2">
      <c r="B120" s="26">
        <f t="shared" si="11"/>
        <v>45398</v>
      </c>
      <c r="C120" s="47">
        <f t="shared" si="7"/>
        <v>107</v>
      </c>
      <c r="D120" s="52">
        <f t="shared" si="8"/>
        <v>1.819720334866219</v>
      </c>
      <c r="E120" s="53">
        <f t="shared" si="9"/>
        <v>0.20036146780635453</v>
      </c>
      <c r="F120" s="46">
        <f t="shared" si="12"/>
        <v>105.24590163934427</v>
      </c>
      <c r="G120" s="49">
        <f t="shared" si="10"/>
        <v>9.9407924621462325</v>
      </c>
    </row>
    <row r="121" spans="2:7" x14ac:dyDescent="0.2">
      <c r="B121" s="26">
        <f t="shared" si="11"/>
        <v>45399</v>
      </c>
      <c r="C121" s="47">
        <f t="shared" si="7"/>
        <v>108</v>
      </c>
      <c r="D121" s="52">
        <f t="shared" si="8"/>
        <v>1.8368875078366549</v>
      </c>
      <c r="E121" s="53">
        <f t="shared" si="9"/>
        <v>0.44847559266046333</v>
      </c>
      <c r="F121" s="46">
        <f t="shared" si="12"/>
        <v>106.22950819672131</v>
      </c>
      <c r="G121" s="49">
        <f t="shared" si="10"/>
        <v>10.303918501506866</v>
      </c>
    </row>
    <row r="122" spans="2:7" x14ac:dyDescent="0.2">
      <c r="B122" s="26">
        <f t="shared" si="11"/>
        <v>45400</v>
      </c>
      <c r="C122" s="47">
        <f t="shared" si="7"/>
        <v>109</v>
      </c>
      <c r="D122" s="52">
        <f t="shared" si="8"/>
        <v>1.854054680807091</v>
      </c>
      <c r="E122" s="53">
        <f t="shared" si="9"/>
        <v>0.68971170315111308</v>
      </c>
      <c r="F122" s="46">
        <f t="shared" si="12"/>
        <v>107.21311475409836</v>
      </c>
      <c r="G122" s="49">
        <f t="shared" si="10"/>
        <v>10.664007928790683</v>
      </c>
    </row>
    <row r="123" spans="2:7" x14ac:dyDescent="0.2">
      <c r="B123" s="26">
        <f t="shared" si="11"/>
        <v>45401</v>
      </c>
      <c r="C123" s="47">
        <f t="shared" si="7"/>
        <v>110</v>
      </c>
      <c r="D123" s="52">
        <f t="shared" si="8"/>
        <v>1.8712218537775269</v>
      </c>
      <c r="E123" s="53">
        <f t="shared" si="9"/>
        <v>0.92380945353950261</v>
      </c>
      <c r="F123" s="46">
        <f t="shared" si="12"/>
        <v>108.19672131147541</v>
      </c>
      <c r="G123" s="49">
        <f t="shared" si="10"/>
        <v>11.020954623990654</v>
      </c>
    </row>
    <row r="124" spans="2:7" x14ac:dyDescent="0.2">
      <c r="B124" s="26">
        <f t="shared" si="11"/>
        <v>45402</v>
      </c>
      <c r="C124" s="47">
        <f t="shared" si="7"/>
        <v>111</v>
      </c>
      <c r="D124" s="52">
        <f t="shared" si="8"/>
        <v>1.8883890267479633</v>
      </c>
      <c r="E124" s="53">
        <f t="shared" si="9"/>
        <v>1.1505187823848311</v>
      </c>
      <c r="F124" s="46">
        <f t="shared" si="12"/>
        <v>109.18032786885246</v>
      </c>
      <c r="G124" s="49">
        <f t="shared" si="10"/>
        <v>11.374653393277349</v>
      </c>
    </row>
    <row r="125" spans="2:7" x14ac:dyDescent="0.2">
      <c r="B125" s="26">
        <f t="shared" si="11"/>
        <v>45403</v>
      </c>
      <c r="C125" s="47">
        <f t="shared" si="7"/>
        <v>112</v>
      </c>
      <c r="D125" s="52">
        <f t="shared" si="8"/>
        <v>1.9055561997183992</v>
      </c>
      <c r="E125" s="53">
        <f t="shared" si="9"/>
        <v>1.369600199673487</v>
      </c>
      <c r="F125" s="46">
        <f t="shared" si="12"/>
        <v>110.1639344262295</v>
      </c>
      <c r="G125" s="49">
        <f t="shared" si="10"/>
        <v>11.724999999999994</v>
      </c>
    </row>
    <row r="126" spans="2:7" x14ac:dyDescent="0.2">
      <c r="B126" s="26">
        <f t="shared" si="11"/>
        <v>45404</v>
      </c>
      <c r="C126" s="47">
        <f t="shared" si="7"/>
        <v>113</v>
      </c>
      <c r="D126" s="52">
        <f t="shared" si="8"/>
        <v>1.9227233726888351</v>
      </c>
      <c r="E126" s="53">
        <f t="shared" si="9"/>
        <v>1.5808250609385861</v>
      </c>
      <c r="F126" s="46">
        <f t="shared" si="12"/>
        <v>111.14754098360656</v>
      </c>
      <c r="G126" s="49">
        <f t="shared" si="10"/>
        <v>12.071891195405531</v>
      </c>
    </row>
    <row r="127" spans="2:7" x14ac:dyDescent="0.2">
      <c r="B127" s="26">
        <f t="shared" si="11"/>
        <v>45405</v>
      </c>
      <c r="C127" s="47">
        <f t="shared" si="7"/>
        <v>114</v>
      </c>
      <c r="D127" s="52">
        <f t="shared" si="8"/>
        <v>1.939890545659271</v>
      </c>
      <c r="E127" s="53">
        <f t="shared" si="9"/>
        <v>1.7839758280489892</v>
      </c>
      <c r="F127" s="46">
        <f t="shared" si="12"/>
        <v>112.1311475409836</v>
      </c>
      <c r="G127" s="49">
        <f t="shared" si="10"/>
        <v>12.415224749066443</v>
      </c>
    </row>
    <row r="128" spans="2:7" x14ac:dyDescent="0.2">
      <c r="B128" s="26">
        <f t="shared" si="11"/>
        <v>45406</v>
      </c>
      <c r="C128" s="47">
        <f t="shared" si="7"/>
        <v>115</v>
      </c>
      <c r="D128" s="52">
        <f t="shared" si="8"/>
        <v>1.9570577186297071</v>
      </c>
      <c r="E128" s="53">
        <f t="shared" si="9"/>
        <v>1.9788463163630541</v>
      </c>
      <c r="F128" s="46">
        <f t="shared" si="12"/>
        <v>113.11475409836065</v>
      </c>
      <c r="G128" s="49">
        <f t="shared" si="10"/>
        <v>12.754899479008591</v>
      </c>
    </row>
    <row r="129" spans="2:7" x14ac:dyDescent="0.2">
      <c r="B129" s="26">
        <f t="shared" si="11"/>
        <v>45407</v>
      </c>
      <c r="C129" s="47">
        <f t="shared" si="7"/>
        <v>116</v>
      </c>
      <c r="D129" s="52">
        <f t="shared" si="8"/>
        <v>1.9742248916001433</v>
      </c>
      <c r="E129" s="53">
        <f t="shared" si="9"/>
        <v>2.16524192795851</v>
      </c>
      <c r="F129" s="46">
        <f t="shared" si="12"/>
        <v>114.09836065573771</v>
      </c>
      <c r="G129" s="49">
        <f t="shared" si="10"/>
        <v>13.090815281529974</v>
      </c>
    </row>
    <row r="130" spans="2:7" x14ac:dyDescent="0.2">
      <c r="B130" s="26">
        <f t="shared" si="11"/>
        <v>45408</v>
      </c>
      <c r="C130" s="47">
        <f t="shared" si="7"/>
        <v>117</v>
      </c>
      <c r="D130" s="52">
        <f t="shared" si="8"/>
        <v>1.9913920645705794</v>
      </c>
      <c r="E130" s="53">
        <f t="shared" si="9"/>
        <v>2.3429798706664191</v>
      </c>
      <c r="F130" s="46">
        <f t="shared" si="12"/>
        <v>115.08196721311475</v>
      </c>
      <c r="G130" s="49">
        <f t="shared" si="10"/>
        <v>13.422873160701759</v>
      </c>
    </row>
    <row r="131" spans="2:7" x14ac:dyDescent="0.2">
      <c r="B131" s="26">
        <f t="shared" si="11"/>
        <v>45409</v>
      </c>
      <c r="C131" s="47">
        <f t="shared" si="7"/>
        <v>118</v>
      </c>
      <c r="D131" s="52">
        <f t="shared" si="8"/>
        <v>2.0085592375410153</v>
      </c>
      <c r="E131" s="53">
        <f t="shared" si="9"/>
        <v>2.5118893626540992</v>
      </c>
      <c r="F131" s="46">
        <f t="shared" si="12"/>
        <v>116.06557377049181</v>
      </c>
      <c r="G131" s="49">
        <f t="shared" si="10"/>
        <v>13.750975257542812</v>
      </c>
    </row>
    <row r="132" spans="2:7" x14ac:dyDescent="0.2">
      <c r="B132" s="26">
        <f t="shared" si="11"/>
        <v>45410</v>
      </c>
      <c r="C132" s="47">
        <f t="shared" si="7"/>
        <v>119</v>
      </c>
      <c r="D132" s="52">
        <f t="shared" si="8"/>
        <v>2.0257264105114512</v>
      </c>
      <c r="E132" s="53">
        <f t="shared" si="9"/>
        <v>2.6718118223190701</v>
      </c>
      <c r="F132" s="46">
        <f t="shared" si="12"/>
        <v>117.04918032786885</v>
      </c>
      <c r="G132" s="49">
        <f t="shared" si="10"/>
        <v>14.07502487885923</v>
      </c>
    </row>
    <row r="133" spans="2:7" x14ac:dyDescent="0.2">
      <c r="B133" s="26">
        <f t="shared" si="11"/>
        <v>45411</v>
      </c>
      <c r="C133" s="47">
        <f t="shared" si="7"/>
        <v>120</v>
      </c>
      <c r="D133" s="52">
        <f t="shared" si="8"/>
        <v>2.0428935834818871</v>
      </c>
      <c r="E133" s="53">
        <f t="shared" si="9"/>
        <v>2.8226010432735338</v>
      </c>
      <c r="F133" s="46">
        <f t="shared" si="12"/>
        <v>118.0327868852459</v>
      </c>
      <c r="G133" s="49">
        <f t="shared" si="10"/>
        <v>14.394926525740253</v>
      </c>
    </row>
    <row r="134" spans="2:7" x14ac:dyDescent="0.2">
      <c r="B134" s="26">
        <f t="shared" si="11"/>
        <v>45412</v>
      </c>
      <c r="C134" s="47">
        <f t="shared" si="7"/>
        <v>121</v>
      </c>
      <c r="D134" s="52">
        <f t="shared" si="8"/>
        <v>2.060060756452323</v>
      </c>
      <c r="E134" s="53">
        <f t="shared" si="9"/>
        <v>2.9641233542166621</v>
      </c>
      <c r="F134" s="46">
        <f t="shared" si="12"/>
        <v>119.01639344262296</v>
      </c>
      <c r="G134" s="49">
        <f t="shared" si="10"/>
        <v>14.71058592170219</v>
      </c>
    </row>
    <row r="135" spans="2:7" x14ac:dyDescent="0.2">
      <c r="B135" s="26">
        <f t="shared" si="11"/>
        <v>45413</v>
      </c>
      <c r="C135" s="47">
        <f t="shared" si="7"/>
        <v>122</v>
      </c>
      <c r="D135" s="52">
        <f t="shared" si="8"/>
        <v>2.0772279294227594</v>
      </c>
      <c r="E135" s="53">
        <f t="shared" si="9"/>
        <v>3.0962577635099384</v>
      </c>
      <c r="F135" s="46">
        <f t="shared" si="12"/>
        <v>120</v>
      </c>
      <c r="G135" s="49">
        <f t="shared" si="10"/>
        <v>15.021910040472205</v>
      </c>
    </row>
    <row r="136" spans="2:7" x14ac:dyDescent="0.2">
      <c r="B136" s="26">
        <f t="shared" si="11"/>
        <v>45414</v>
      </c>
      <c r="C136" s="47">
        <f t="shared" si="7"/>
        <v>123</v>
      </c>
      <c r="D136" s="52">
        <f t="shared" si="8"/>
        <v>2.0943951023931953</v>
      </c>
      <c r="E136" s="53">
        <f t="shared" si="9"/>
        <v>3.218896088288894</v>
      </c>
      <c r="F136" s="46">
        <f t="shared" si="12"/>
        <v>120.98360655737704</v>
      </c>
      <c r="G136" s="49">
        <f t="shared" si="10"/>
        <v>15.328807133403535</v>
      </c>
    </row>
    <row r="137" spans="2:7" x14ac:dyDescent="0.2">
      <c r="B137" s="26">
        <f t="shared" si="11"/>
        <v>45415</v>
      </c>
      <c r="C137" s="47">
        <f t="shared" si="7"/>
        <v>124</v>
      </c>
      <c r="D137" s="52">
        <f t="shared" si="8"/>
        <v>2.1115622753636316</v>
      </c>
      <c r="E137" s="53">
        <f t="shared" si="9"/>
        <v>3.3319430679631523</v>
      </c>
      <c r="F137" s="46">
        <f t="shared" si="12"/>
        <v>121.9672131147541</v>
      </c>
      <c r="G137" s="49">
        <f t="shared" si="10"/>
        <v>15.631186756514257</v>
      </c>
    </row>
    <row r="138" spans="2:7" x14ac:dyDescent="0.2">
      <c r="B138" s="26">
        <f t="shared" si="11"/>
        <v>45416</v>
      </c>
      <c r="C138" s="47">
        <f t="shared" si="7"/>
        <v>125</v>
      </c>
      <c r="D138" s="52">
        <f t="shared" si="8"/>
        <v>2.1287294483340675</v>
      </c>
      <c r="E138" s="53">
        <f t="shared" si="9"/>
        <v>3.4353164619749883</v>
      </c>
      <c r="F138" s="46">
        <f t="shared" si="12"/>
        <v>122.95081967213115</v>
      </c>
      <c r="G138" s="49">
        <f t="shared" si="10"/>
        <v>15.928959797141523</v>
      </c>
    </row>
    <row r="139" spans="2:7" x14ac:dyDescent="0.2">
      <c r="B139" s="26">
        <f t="shared" si="11"/>
        <v>45417</v>
      </c>
      <c r="C139" s="47">
        <f t="shared" si="7"/>
        <v>126</v>
      </c>
      <c r="D139" s="52">
        <f t="shared" si="8"/>
        <v>2.1458966213045034</v>
      </c>
      <c r="E139" s="53">
        <f t="shared" si="9"/>
        <v>3.5289471317055612</v>
      </c>
      <c r="F139" s="46">
        <f t="shared" si="12"/>
        <v>123.93442622950819</v>
      </c>
      <c r="G139" s="49">
        <f t="shared" si="10"/>
        <v>16.222038500203503</v>
      </c>
    </row>
    <row r="140" spans="2:7" x14ac:dyDescent="0.2">
      <c r="B140" s="26">
        <f t="shared" si="11"/>
        <v>45418</v>
      </c>
      <c r="C140" s="47">
        <f t="shared" si="7"/>
        <v>127</v>
      </c>
      <c r="D140" s="52">
        <f t="shared" si="8"/>
        <v>2.1630637942749398</v>
      </c>
      <c r="E140" s="53">
        <f t="shared" si="9"/>
        <v>3.612779106436653</v>
      </c>
      <c r="F140" s="46">
        <f t="shared" si="12"/>
        <v>124.91803278688525</v>
      </c>
      <c r="G140" s="49">
        <f t="shared" si="10"/>
        <v>16.510336494061185</v>
      </c>
    </row>
    <row r="141" spans="2:7" x14ac:dyDescent="0.2">
      <c r="B141" s="26">
        <f t="shared" si="11"/>
        <v>45419</v>
      </c>
      <c r="C141" s="47">
        <f t="shared" si="7"/>
        <v>128</v>
      </c>
      <c r="D141" s="52">
        <f t="shared" si="8"/>
        <v>2.1802309672453757</v>
      </c>
      <c r="E141" s="53">
        <f t="shared" si="9"/>
        <v>3.6867696332947344</v>
      </c>
      <c r="F141" s="46">
        <f t="shared" si="12"/>
        <v>125.90163934426229</v>
      </c>
      <c r="G141" s="49">
        <f t="shared" si="10"/>
        <v>16.793768815972523</v>
      </c>
    </row>
    <row r="142" spans="2:7" x14ac:dyDescent="0.2">
      <c r="B142" s="26">
        <f t="shared" si="11"/>
        <v>45420</v>
      </c>
      <c r="C142" s="47">
        <f t="shared" si="7"/>
        <v>129</v>
      </c>
      <c r="D142" s="52">
        <f t="shared" si="8"/>
        <v>2.1973981402158116</v>
      </c>
      <c r="E142" s="53">
        <f t="shared" si="9"/>
        <v>3.750889211123261</v>
      </c>
      <c r="F142" s="46">
        <f t="shared" si="12"/>
        <v>126.88524590163935</v>
      </c>
      <c r="G142" s="49">
        <f t="shared" si="10"/>
        <v>17.072251937131291</v>
      </c>
    </row>
    <row r="143" spans="2:7" x14ac:dyDescent="0.2">
      <c r="B143" s="26">
        <f t="shared" si="11"/>
        <v>45421</v>
      </c>
      <c r="C143" s="47">
        <f t="shared" ref="C143:C206" si="13">B143-DATE(YEAR(B143),1,0)</f>
        <v>130</v>
      </c>
      <c r="D143" s="52">
        <f t="shared" ref="D143:D206" si="14">2*PI()*(C143-1)/$D$5</f>
        <v>2.2145653131862475</v>
      </c>
      <c r="E143" s="53">
        <f t="shared" ref="E143:E206" si="15">229.18*(0.000075+0.001868*COS($D143)-0.032077*SIN($D143)-0.014615*COS(2*$D143)-0.040849*SIN(2*$D143))</f>
        <v>3.8051216082480792</v>
      </c>
      <c r="F143" s="46">
        <f t="shared" si="12"/>
        <v>127.8688524590164</v>
      </c>
      <c r="G143" s="49">
        <f t="shared" ref="G143:G206" si="16">-23.45*COS((PI()/180)*(360/$D$5)*(C143+10))</f>
        <v>17.345703787283469</v>
      </c>
    </row>
    <row r="144" spans="2:7" x14ac:dyDescent="0.2">
      <c r="B144" s="26">
        <f t="shared" ref="B144:B207" si="17">B143+1</f>
        <v>45422</v>
      </c>
      <c r="C144" s="47">
        <f t="shared" si="13"/>
        <v>131</v>
      </c>
      <c r="D144" s="52">
        <f t="shared" si="14"/>
        <v>2.2317324861566834</v>
      </c>
      <c r="E144" s="53">
        <f t="shared" si="15"/>
        <v>3.8494638641200627</v>
      </c>
      <c r="F144" s="46">
        <f t="shared" si="12"/>
        <v>128.85245901639345</v>
      </c>
      <c r="G144" s="49">
        <f t="shared" si="16"/>
        <v>17.614043778913693</v>
      </c>
    </row>
    <row r="145" spans="2:7" x14ac:dyDescent="0.2">
      <c r="B145" s="26">
        <f t="shared" si="17"/>
        <v>45423</v>
      </c>
      <c r="C145" s="47">
        <f t="shared" si="13"/>
        <v>132</v>
      </c>
      <c r="D145" s="52">
        <f t="shared" si="14"/>
        <v>2.2488996591271198</v>
      </c>
      <c r="E145" s="53">
        <f t="shared" si="15"/>
        <v>3.8839262748381729</v>
      </c>
      <c r="F145" s="46">
        <f t="shared" si="12"/>
        <v>129.8360655737705</v>
      </c>
      <c r="G145" s="49">
        <f t="shared" si="16"/>
        <v>17.877192830994751</v>
      </c>
    </row>
    <row r="146" spans="2:7" x14ac:dyDescent="0.2">
      <c r="B146" s="26">
        <f t="shared" si="17"/>
        <v>45424</v>
      </c>
      <c r="C146" s="47">
        <f t="shared" si="13"/>
        <v>133</v>
      </c>
      <c r="D146" s="52">
        <f t="shared" si="14"/>
        <v>2.2660668320975557</v>
      </c>
      <c r="E146" s="53">
        <f t="shared" si="15"/>
        <v>3.9085323625753028</v>
      </c>
      <c r="F146" s="46">
        <f t="shared" si="12"/>
        <v>130.81967213114754</v>
      </c>
      <c r="G146" s="49">
        <f t="shared" si="16"/>
        <v>18.135073392293162</v>
      </c>
    </row>
    <row r="147" spans="2:7" x14ac:dyDescent="0.2">
      <c r="B147" s="26">
        <f t="shared" si="17"/>
        <v>45425</v>
      </c>
      <c r="C147" s="47">
        <f t="shared" si="13"/>
        <v>134</v>
      </c>
      <c r="D147" s="52">
        <f t="shared" si="14"/>
        <v>2.2832340050679916</v>
      </c>
      <c r="E147" s="53">
        <f t="shared" si="15"/>
        <v>3.9233188289483998</v>
      </c>
      <c r="F147" s="46">
        <f t="shared" si="12"/>
        <v>131.80327868852459</v>
      </c>
      <c r="G147" s="49">
        <f t="shared" si="16"/>
        <v>18.387609464223857</v>
      </c>
    </row>
    <row r="148" spans="2:7" x14ac:dyDescent="0.2">
      <c r="B148" s="26">
        <f t="shared" si="17"/>
        <v>45426</v>
      </c>
      <c r="C148" s="47">
        <f t="shared" si="13"/>
        <v>135</v>
      </c>
      <c r="D148" s="52">
        <f t="shared" si="14"/>
        <v>2.3004011780384279</v>
      </c>
      <c r="E148" s="53">
        <f t="shared" si="15"/>
        <v>3.928335492393368</v>
      </c>
      <c r="F148" s="46">
        <f t="shared" si="12"/>
        <v>132.78688524590163</v>
      </c>
      <c r="G148" s="49">
        <f t="shared" si="16"/>
        <v>18.63472662324731</v>
      </c>
    </row>
    <row r="149" spans="2:7" x14ac:dyDescent="0.2">
      <c r="B149" s="26">
        <f t="shared" si="17"/>
        <v>45427</v>
      </c>
      <c r="C149" s="47">
        <f t="shared" si="13"/>
        <v>136</v>
      </c>
      <c r="D149" s="52">
        <f t="shared" si="14"/>
        <v>2.3175683510088638</v>
      </c>
      <c r="E149" s="53">
        <f t="shared" si="15"/>
        <v>3.9236452096243006</v>
      </c>
      <c r="F149" s="46">
        <f t="shared" si="12"/>
        <v>133.7704918032787</v>
      </c>
      <c r="G149" s="49">
        <f t="shared" si="16"/>
        <v>18.876352042802491</v>
      </c>
    </row>
    <row r="150" spans="2:7" x14ac:dyDescent="0.2">
      <c r="B150" s="26">
        <f t="shared" si="17"/>
        <v>45428</v>
      </c>
      <c r="C150" s="47">
        <f t="shared" si="13"/>
        <v>137</v>
      </c>
      <c r="D150" s="52">
        <f t="shared" si="14"/>
        <v>2.3347355239793002</v>
      </c>
      <c r="E150" s="53">
        <f t="shared" si="15"/>
        <v>3.9093237812754507</v>
      </c>
      <c r="F150" s="46">
        <f t="shared" si="12"/>
        <v>134.75409836065575</v>
      </c>
      <c r="G150" s="49">
        <f t="shared" si="16"/>
        <v>19.112414514769224</v>
      </c>
    </row>
    <row r="151" spans="2:7" x14ac:dyDescent="0.2">
      <c r="B151" s="26">
        <f t="shared" si="17"/>
        <v>45429</v>
      </c>
      <c r="C151" s="47">
        <f t="shared" si="13"/>
        <v>138</v>
      </c>
      <c r="D151" s="52">
        <f t="shared" si="14"/>
        <v>2.3519026969497361</v>
      </c>
      <c r="E151" s="53">
        <f t="shared" si="15"/>
        <v>3.8854598418431423</v>
      </c>
      <c r="F151" s="46">
        <f t="shared" si="12"/>
        <v>135.73770491803279</v>
      </c>
      <c r="G151" s="49">
        <f t="shared" si="16"/>
        <v>19.342844470453496</v>
      </c>
    </row>
    <row r="152" spans="2:7" x14ac:dyDescent="0.2">
      <c r="B152" s="26">
        <f t="shared" si="17"/>
        <v>45430</v>
      </c>
      <c r="C152" s="47">
        <f t="shared" si="13"/>
        <v>139</v>
      </c>
      <c r="D152" s="52">
        <f t="shared" si="14"/>
        <v>2.369069869920172</v>
      </c>
      <c r="E152" s="53">
        <f t="shared" si="15"/>
        <v>3.852154734063447</v>
      </c>
      <c r="F152" s="46">
        <f t="shared" si="12"/>
        <v>136.72131147540983</v>
      </c>
      <c r="G152" s="49">
        <f t="shared" si="16"/>
        <v>19.567574001089717</v>
      </c>
    </row>
    <row r="153" spans="2:7" x14ac:dyDescent="0.2">
      <c r="B153" s="26">
        <f t="shared" si="17"/>
        <v>45431</v>
      </c>
      <c r="C153" s="47">
        <f t="shared" si="13"/>
        <v>140</v>
      </c>
      <c r="D153" s="52">
        <f t="shared" si="14"/>
        <v>2.3862370428906079</v>
      </c>
      <c r="E153" s="53">
        <f t="shared" si="15"/>
        <v>3.809522367879937</v>
      </c>
      <c r="F153" s="46">
        <f t="shared" si="12"/>
        <v>137.70491803278688</v>
      </c>
      <c r="G153" s="49">
        <f t="shared" si="16"/>
        <v>19.786536877853703</v>
      </c>
    </row>
    <row r="154" spans="2:7" x14ac:dyDescent="0.2">
      <c r="B154" s="26">
        <f t="shared" si="17"/>
        <v>45432</v>
      </c>
      <c r="C154" s="47">
        <f t="shared" si="13"/>
        <v>141</v>
      </c>
      <c r="D154" s="52">
        <f t="shared" si="14"/>
        <v>2.4034042158610438</v>
      </c>
      <c r="E154" s="53">
        <f t="shared" si="15"/>
        <v>3.757689064174099</v>
      </c>
      <c r="F154" s="46">
        <f t="shared" si="12"/>
        <v>138.68852459016392</v>
      </c>
      <c r="G154" s="49">
        <f t="shared" si="16"/>
        <v>19.999668571380642</v>
      </c>
    </row>
    <row r="155" spans="2:7" x14ac:dyDescent="0.2">
      <c r="B155" s="26">
        <f t="shared" si="17"/>
        <v>45433</v>
      </c>
      <c r="C155" s="47">
        <f t="shared" si="13"/>
        <v>142</v>
      </c>
      <c r="D155" s="52">
        <f t="shared" si="14"/>
        <v>2.4205713888314797</v>
      </c>
      <c r="E155" s="53">
        <f t="shared" si="15"/>
        <v>3.6967933834491364</v>
      </c>
      <c r="F155" s="46">
        <f t="shared" si="12"/>
        <v>139.67213114754099</v>
      </c>
      <c r="G155" s="49">
        <f t="shared" si="16"/>
        <v>20.206906270782198</v>
      </c>
    </row>
    <row r="156" spans="2:7" x14ac:dyDescent="0.2">
      <c r="B156" s="26">
        <f t="shared" si="17"/>
        <v>45434</v>
      </c>
      <c r="C156" s="47">
        <f t="shared" si="13"/>
        <v>143</v>
      </c>
      <c r="D156" s="52">
        <f t="shared" si="14"/>
        <v>2.4377385618019161</v>
      </c>
      <c r="E156" s="53">
        <f t="shared" si="15"/>
        <v>3.6269859396756265</v>
      </c>
      <c r="F156" s="46">
        <f t="shared" si="12"/>
        <v>140.65573770491804</v>
      </c>
      <c r="G156" s="49">
        <f t="shared" si="16"/>
        <v>20.408188902157139</v>
      </c>
    </row>
    <row r="157" spans="2:7" x14ac:dyDescent="0.2">
      <c r="B157" s="26">
        <f t="shared" si="17"/>
        <v>45435</v>
      </c>
      <c r="C157" s="47">
        <f t="shared" si="13"/>
        <v>144</v>
      </c>
      <c r="D157" s="52">
        <f t="shared" si="14"/>
        <v>2.454905734772352</v>
      </c>
      <c r="E157" s="53">
        <f t="shared" si="15"/>
        <v>3.5484291995252755</v>
      </c>
      <c r="F157" s="46">
        <f t="shared" si="12"/>
        <v>141.63934426229508</v>
      </c>
      <c r="G157" s="49">
        <f t="shared" si="16"/>
        <v>20.603457146590124</v>
      </c>
    </row>
    <row r="158" spans="2:7" x14ac:dyDescent="0.2">
      <c r="B158" s="26">
        <f t="shared" si="17"/>
        <v>45436</v>
      </c>
      <c r="C158" s="47">
        <f t="shared" si="13"/>
        <v>145</v>
      </c>
      <c r="D158" s="52">
        <f t="shared" si="14"/>
        <v>2.4720729077427879</v>
      </c>
      <c r="E158" s="53">
        <f t="shared" si="15"/>
        <v>3.4612972672361888</v>
      </c>
      <c r="F158" s="46">
        <f t="shared" si="12"/>
        <v>142.62295081967213</v>
      </c>
      <c r="G158" s="49">
        <f t="shared" si="16"/>
        <v>20.79265345763325</v>
      </c>
    </row>
    <row r="159" spans="2:7" x14ac:dyDescent="0.2">
      <c r="B159" s="26">
        <f t="shared" si="17"/>
        <v>45437</v>
      </c>
      <c r="C159" s="47">
        <f t="shared" si="13"/>
        <v>146</v>
      </c>
      <c r="D159" s="52">
        <f t="shared" si="14"/>
        <v>2.4892400807132238</v>
      </c>
      <c r="E159" s="53">
        <f t="shared" si="15"/>
        <v>3.3657756553702471</v>
      </c>
      <c r="F159" s="46">
        <f t="shared" si="12"/>
        <v>143.60655737704917</v>
      </c>
      <c r="G159" s="49">
        <f t="shared" si="16"/>
        <v>20.975722078265257</v>
      </c>
    </row>
    <row r="160" spans="2:7" x14ac:dyDescent="0.2">
      <c r="B160" s="26">
        <f t="shared" si="17"/>
        <v>45438</v>
      </c>
      <c r="C160" s="47">
        <f t="shared" si="13"/>
        <v>147</v>
      </c>
      <c r="D160" s="52">
        <f t="shared" si="14"/>
        <v>2.5064072536836601</v>
      </c>
      <c r="E160" s="53">
        <f t="shared" si="15"/>
        <v>3.2620610417398979</v>
      </c>
      <c r="F160" s="46">
        <f t="shared" si="12"/>
        <v>144.59016393442624</v>
      </c>
      <c r="G160" s="49">
        <f t="shared" si="16"/>
        <v>21.152609057323357</v>
      </c>
    </row>
    <row r="161" spans="2:7" x14ac:dyDescent="0.2">
      <c r="B161" s="26">
        <f t="shared" si="17"/>
        <v>45439</v>
      </c>
      <c r="C161" s="47">
        <f t="shared" si="13"/>
        <v>148</v>
      </c>
      <c r="D161" s="52">
        <f t="shared" si="14"/>
        <v>2.523574426654096</v>
      </c>
      <c r="E161" s="53">
        <f t="shared" si="15"/>
        <v>3.1503610127980193</v>
      </c>
      <c r="F161" s="46">
        <f t="shared" si="12"/>
        <v>145.57377049180329</v>
      </c>
      <c r="G161" s="49">
        <f t="shared" si="16"/>
        <v>21.323262265402928</v>
      </c>
    </row>
    <row r="162" spans="2:7" x14ac:dyDescent="0.2">
      <c r="B162" s="26">
        <f t="shared" si="17"/>
        <v>45440</v>
      </c>
      <c r="C162" s="47">
        <f t="shared" si="13"/>
        <v>149</v>
      </c>
      <c r="D162" s="52">
        <f t="shared" si="14"/>
        <v>2.5407415996245324</v>
      </c>
      <c r="E162" s="53">
        <f t="shared" si="15"/>
        <v>3.0308937938006837</v>
      </c>
      <c r="F162" s="46">
        <f t="shared" si="12"/>
        <v>146.55737704918033</v>
      </c>
      <c r="G162" s="49">
        <f t="shared" si="16"/>
        <v>21.48763141022026</v>
      </c>
    </row>
    <row r="163" spans="2:7" x14ac:dyDescent="0.2">
      <c r="B163" s="26">
        <f t="shared" si="17"/>
        <v>45441</v>
      </c>
      <c r="C163" s="47">
        <f t="shared" si="13"/>
        <v>150</v>
      </c>
      <c r="D163" s="52">
        <f t="shared" si="14"/>
        <v>2.5579087725949683</v>
      </c>
      <c r="E163" s="53">
        <f t="shared" si="15"/>
        <v>2.9038879660682841</v>
      </c>
      <c r="F163" s="46">
        <f t="shared" si="12"/>
        <v>147.54098360655738</v>
      </c>
      <c r="G163" s="49">
        <f t="shared" si="16"/>
        <v>21.645668051433926</v>
      </c>
    </row>
    <row r="164" spans="2:7" x14ac:dyDescent="0.2">
      <c r="B164" s="26">
        <f t="shared" si="17"/>
        <v>45442</v>
      </c>
      <c r="C164" s="47">
        <f t="shared" si="13"/>
        <v>151</v>
      </c>
      <c r="D164" s="52">
        <f t="shared" si="14"/>
        <v>2.5750759455654042</v>
      </c>
      <c r="E164" s="53">
        <f t="shared" si="15"/>
        <v>2.7695821716857743</v>
      </c>
      <c r="F164" s="46">
        <f t="shared" si="12"/>
        <v>148.52459016393442</v>
      </c>
      <c r="G164" s="49">
        <f t="shared" si="16"/>
        <v>21.797325614920386</v>
      </c>
    </row>
    <row r="165" spans="2:7" x14ac:dyDescent="0.2">
      <c r="B165" s="26">
        <f t="shared" si="17"/>
        <v>45443</v>
      </c>
      <c r="C165" s="47">
        <f t="shared" si="13"/>
        <v>152</v>
      </c>
      <c r="D165" s="52">
        <f t="shared" si="14"/>
        <v>2.5922431185358401</v>
      </c>
      <c r="E165" s="53">
        <f t="shared" si="15"/>
        <v>2.6282248059978071</v>
      </c>
      <c r="F165" s="46">
        <f t="shared" si="12"/>
        <v>149.50819672131146</v>
      </c>
      <c r="G165" s="49">
        <f t="shared" si="16"/>
        <v>21.942559406499573</v>
      </c>
    </row>
    <row r="166" spans="2:7" x14ac:dyDescent="0.2">
      <c r="B166" s="26">
        <f t="shared" si="17"/>
        <v>45444</v>
      </c>
      <c r="C166" s="47">
        <f t="shared" si="13"/>
        <v>153</v>
      </c>
      <c r="D166" s="52">
        <f t="shared" si="14"/>
        <v>2.609410291506276</v>
      </c>
      <c r="E166" s="53">
        <f t="shared" si="15"/>
        <v>2.4800736982688849</v>
      </c>
      <c r="F166" s="46">
        <f t="shared" si="12"/>
        <v>150.49180327868854</v>
      </c>
      <c r="G166" s="49">
        <f t="shared" si="16"/>
        <v>22.081326625106502</v>
      </c>
    </row>
    <row r="167" spans="2:7" x14ac:dyDescent="0.2">
      <c r="B167" s="26">
        <f t="shared" si="17"/>
        <v>45445</v>
      </c>
      <c r="C167" s="47">
        <f t="shared" si="13"/>
        <v>154</v>
      </c>
      <c r="D167" s="52">
        <f t="shared" si="14"/>
        <v>2.6265774644767124</v>
      </c>
      <c r="E167" s="53">
        <f t="shared" si="15"/>
        <v>2.3253957808927783</v>
      </c>
      <c r="F167" s="46">
        <f t="shared" si="12"/>
        <v>151.47540983606558</v>
      </c>
      <c r="G167" s="49">
        <f t="shared" si="16"/>
        <v>22.213586375404908</v>
      </c>
    </row>
    <row r="168" spans="2:7" x14ac:dyDescent="0.2">
      <c r="B168" s="26">
        <f t="shared" si="17"/>
        <v>45446</v>
      </c>
      <c r="C168" s="47">
        <f t="shared" si="13"/>
        <v>155</v>
      </c>
      <c r="D168" s="52">
        <f t="shared" si="14"/>
        <v>2.6437446374471483</v>
      </c>
      <c r="E168" s="53">
        <f t="shared" si="15"/>
        <v>2.1644667475491088</v>
      </c>
      <c r="F168" s="46">
        <f t="shared" si="12"/>
        <v>152.45901639344262</v>
      </c>
      <c r="G168" s="49">
        <f t="shared" si="16"/>
        <v>22.339299679839318</v>
      </c>
    </row>
    <row r="169" spans="2:7" x14ac:dyDescent="0.2">
      <c r="B169" s="26">
        <f t="shared" si="17"/>
        <v>45447</v>
      </c>
      <c r="C169" s="47">
        <f t="shared" si="13"/>
        <v>156</v>
      </c>
      <c r="D169" s="52">
        <f t="shared" si="14"/>
        <v>2.6609118104175842</v>
      </c>
      <c r="E169" s="53">
        <f t="shared" si="15"/>
        <v>1.9975707007179342</v>
      </c>
      <c r="F169" s="46">
        <f t="shared" si="12"/>
        <v>153.44262295081967</v>
      </c>
      <c r="G169" s="49">
        <f t="shared" si="16"/>
        <v>22.458429490121897</v>
      </c>
    </row>
    <row r="170" spans="2:7" x14ac:dyDescent="0.2">
      <c r="B170" s="26">
        <f t="shared" si="17"/>
        <v>45448</v>
      </c>
      <c r="C170" s="47">
        <f t="shared" si="13"/>
        <v>157</v>
      </c>
      <c r="D170" s="52">
        <f t="shared" si="14"/>
        <v>2.6780789833880201</v>
      </c>
      <c r="E170" s="53">
        <f t="shared" si="15"/>
        <v>1.8249997889760536</v>
      </c>
      <c r="F170" s="46">
        <f t="shared" si="12"/>
        <v>154.42622950819671</v>
      </c>
      <c r="G170" s="49">
        <f t="shared" si="16"/>
        <v>22.570940698150753</v>
      </c>
    </row>
    <row r="171" spans="2:7" x14ac:dyDescent="0.2">
      <c r="B171" s="26">
        <f t="shared" si="17"/>
        <v>45449</v>
      </c>
      <c r="C171" s="47">
        <f t="shared" si="13"/>
        <v>158</v>
      </c>
      <c r="D171" s="52">
        <f t="shared" si="14"/>
        <v>2.6952461563584564</v>
      </c>
      <c r="E171" s="53">
        <f t="shared" si="15"/>
        <v>1.647053834510698</v>
      </c>
      <c r="F171" s="46">
        <f t="shared" si="12"/>
        <v>155.40983606557376</v>
      </c>
      <c r="G171" s="49">
        <f t="shared" si="16"/>
        <v>22.676800146356463</v>
      </c>
    </row>
    <row r="172" spans="2:7" x14ac:dyDescent="0.2">
      <c r="B172" s="26">
        <f t="shared" si="17"/>
        <v>45450</v>
      </c>
      <c r="C172" s="47">
        <f t="shared" si="13"/>
        <v>159</v>
      </c>
      <c r="D172" s="52">
        <f t="shared" si="14"/>
        <v>2.7124133293288923</v>
      </c>
      <c r="E172" s="53">
        <f t="shared" si="15"/>
        <v>1.464039951297966</v>
      </c>
      <c r="F172" s="46">
        <f t="shared" si="12"/>
        <v>156.39344262295083</v>
      </c>
      <c r="G172" s="49">
        <f t="shared" si="16"/>
        <v>22.775976637473743</v>
      </c>
    </row>
    <row r="173" spans="2:7" x14ac:dyDescent="0.2">
      <c r="B173" s="26">
        <f t="shared" si="17"/>
        <v>45451</v>
      </c>
      <c r="C173" s="47">
        <f t="shared" si="13"/>
        <v>160</v>
      </c>
      <c r="D173" s="52">
        <f t="shared" si="14"/>
        <v>2.7295805022993287</v>
      </c>
      <c r="E173" s="53">
        <f t="shared" si="15"/>
        <v>1.2762721544044151</v>
      </c>
      <c r="F173" s="46">
        <f t="shared" si="12"/>
        <v>157.37704918032787</v>
      </c>
      <c r="G173" s="49">
        <f t="shared" si="16"/>
        <v>22.868440943735457</v>
      </c>
    </row>
    <row r="174" spans="2:7" x14ac:dyDescent="0.2">
      <c r="B174" s="26">
        <f t="shared" si="17"/>
        <v>45452</v>
      </c>
      <c r="C174" s="47">
        <f t="shared" si="13"/>
        <v>161</v>
      </c>
      <c r="D174" s="52">
        <f t="shared" si="14"/>
        <v>2.7467476752697646</v>
      </c>
      <c r="E174" s="53">
        <f t="shared" si="15"/>
        <v>1.0840709608808912</v>
      </c>
      <c r="F174" s="46">
        <f t="shared" si="12"/>
        <v>158.36065573770492</v>
      </c>
      <c r="G174" s="49">
        <f t="shared" si="16"/>
        <v>22.954165815486139</v>
      </c>
    </row>
    <row r="175" spans="2:7" x14ac:dyDescent="0.2">
      <c r="B175" s="26">
        <f t="shared" si="17"/>
        <v>45453</v>
      </c>
      <c r="C175" s="47">
        <f t="shared" si="13"/>
        <v>162</v>
      </c>
      <c r="D175" s="52">
        <f t="shared" si="14"/>
        <v>2.7639148482402005</v>
      </c>
      <c r="E175" s="53">
        <f t="shared" si="15"/>
        <v>0.88776298272741638</v>
      </c>
      <c r="F175" s="46">
        <f t="shared" si="12"/>
        <v>159.34426229508196</v>
      </c>
      <c r="G175" s="49">
        <f t="shared" si="16"/>
        <v>23.033125989212611</v>
      </c>
    </row>
    <row r="176" spans="2:7" x14ac:dyDescent="0.2">
      <c r="B176" s="26">
        <f t="shared" si="17"/>
        <v>45454</v>
      </c>
      <c r="C176" s="47">
        <f t="shared" si="13"/>
        <v>163</v>
      </c>
      <c r="D176" s="52">
        <f t="shared" si="14"/>
        <v>2.7810820212106364</v>
      </c>
      <c r="E176" s="53">
        <f t="shared" si="15"/>
        <v>0.68768051241769068</v>
      </c>
      <c r="F176" s="46">
        <f t="shared" si="12"/>
        <v>160.32786885245901</v>
      </c>
      <c r="G176" s="49">
        <f t="shared" si="16"/>
        <v>23.105298194989256</v>
      </c>
    </row>
    <row r="177" spans="2:7" x14ac:dyDescent="0.2">
      <c r="B177" s="26">
        <f t="shared" si="17"/>
        <v>45455</v>
      </c>
      <c r="C177" s="47">
        <f t="shared" si="13"/>
        <v>164</v>
      </c>
      <c r="D177" s="52">
        <f t="shared" si="14"/>
        <v>2.7982491941810723</v>
      </c>
      <c r="E177" s="53">
        <f t="shared" si="15"/>
        <v>0.48416110148034719</v>
      </c>
      <c r="F177" s="46">
        <f t="shared" si="12"/>
        <v>161.31147540983608</v>
      </c>
      <c r="G177" s="49">
        <f t="shared" si="16"/>
        <v>23.170661163335758</v>
      </c>
    </row>
    <row r="178" spans="2:7" x14ac:dyDescent="0.2">
      <c r="B178" s="26">
        <f t="shared" si="17"/>
        <v>45456</v>
      </c>
      <c r="C178" s="47">
        <f t="shared" si="13"/>
        <v>165</v>
      </c>
      <c r="D178" s="52">
        <f t="shared" si="14"/>
        <v>2.8154163671515082</v>
      </c>
      <c r="E178" s="53">
        <f t="shared" si="15"/>
        <v>0.27754713264251418</v>
      </c>
      <c r="F178" s="46">
        <f t="shared" si="12"/>
        <v>162.29508196721312</v>
      </c>
      <c r="G178" s="49">
        <f t="shared" si="16"/>
        <v>23.229195631485339</v>
      </c>
    </row>
    <row r="179" spans="2:7" x14ac:dyDescent="0.2">
      <c r="B179" s="26">
        <f t="shared" si="17"/>
        <v>45457</v>
      </c>
      <c r="C179" s="47">
        <f t="shared" si="13"/>
        <v>166</v>
      </c>
      <c r="D179" s="52">
        <f t="shared" si="14"/>
        <v>2.8325835401219441</v>
      </c>
      <c r="E179" s="53">
        <f t="shared" si="15"/>
        <v>6.8185386048827692E-2</v>
      </c>
      <c r="F179" s="46">
        <f t="shared" si="12"/>
        <v>163.27868852459017</v>
      </c>
      <c r="G179" s="49">
        <f t="shared" si="16"/>
        <v>23.280884349061562</v>
      </c>
    </row>
    <row r="180" spans="2:7" x14ac:dyDescent="0.2">
      <c r="B180" s="26">
        <f t="shared" si="17"/>
        <v>45458</v>
      </c>
      <c r="C180" s="47">
        <f t="shared" si="13"/>
        <v>167</v>
      </c>
      <c r="D180" s="52">
        <f t="shared" si="14"/>
        <v>2.8497507130923809</v>
      </c>
      <c r="E180" s="53">
        <f t="shared" si="15"/>
        <v>-0.14357339992390633</v>
      </c>
      <c r="F180" s="46">
        <f t="shared" si="12"/>
        <v>164.26229508196721</v>
      </c>
      <c r="G180" s="49">
        <f t="shared" si="16"/>
        <v>23.325712083162113</v>
      </c>
    </row>
    <row r="181" spans="2:7" x14ac:dyDescent="0.2">
      <c r="B181" s="26">
        <f t="shared" si="17"/>
        <v>45459</v>
      </c>
      <c r="C181" s="47">
        <f t="shared" si="13"/>
        <v>168</v>
      </c>
      <c r="D181" s="52">
        <f t="shared" si="14"/>
        <v>2.8669178860628168</v>
      </c>
      <c r="E181" s="53">
        <f t="shared" si="15"/>
        <v>-0.35737497272967061</v>
      </c>
      <c r="F181" s="46">
        <f t="shared" si="12"/>
        <v>165.24590163934425</v>
      </c>
      <c r="G181" s="49">
        <f t="shared" si="16"/>
        <v>23.363665622847989</v>
      </c>
    </row>
    <row r="182" spans="2:7" x14ac:dyDescent="0.2">
      <c r="B182" s="26">
        <f t="shared" si="17"/>
        <v>45460</v>
      </c>
      <c r="C182" s="47">
        <f t="shared" si="13"/>
        <v>169</v>
      </c>
      <c r="D182" s="52">
        <f t="shared" si="14"/>
        <v>2.8840850590332527</v>
      </c>
      <c r="E182" s="53">
        <f t="shared" si="15"/>
        <v>-0.57286201406153781</v>
      </c>
      <c r="F182" s="46">
        <f t="shared" ref="F182:F245" si="18">360*C182/$D$5</f>
        <v>166.2295081967213</v>
      </c>
      <c r="G182" s="49">
        <f t="shared" si="16"/>
        <v>23.394733783036848</v>
      </c>
    </row>
    <row r="183" spans="2:7" x14ac:dyDescent="0.2">
      <c r="B183" s="26">
        <f t="shared" si="17"/>
        <v>45461</v>
      </c>
      <c r="C183" s="47">
        <f t="shared" si="13"/>
        <v>170</v>
      </c>
      <c r="D183" s="52">
        <f t="shared" si="14"/>
        <v>2.9012522320036886</v>
      </c>
      <c r="E183" s="53">
        <f t="shared" si="15"/>
        <v>-0.78967459206744606</v>
      </c>
      <c r="F183" s="46">
        <f t="shared" si="18"/>
        <v>167.21311475409837</v>
      </c>
      <c r="G183" s="49">
        <f t="shared" si="16"/>
        <v>23.418907407799274</v>
      </c>
    </row>
    <row r="184" spans="2:7" x14ac:dyDescent="0.2">
      <c r="B184" s="26">
        <f t="shared" si="17"/>
        <v>45462</v>
      </c>
      <c r="C184" s="47">
        <f t="shared" si="13"/>
        <v>171</v>
      </c>
      <c r="D184" s="52">
        <f t="shared" si="14"/>
        <v>2.918419404974125</v>
      </c>
      <c r="E184" s="53">
        <f t="shared" si="15"/>
        <v>-1.0074506168314274</v>
      </c>
      <c r="F184" s="46">
        <f t="shared" si="18"/>
        <v>168.19672131147541</v>
      </c>
      <c r="G184" s="49">
        <f t="shared" si="16"/>
        <v>23.436179373057097</v>
      </c>
    </row>
    <row r="185" spans="2:7" x14ac:dyDescent="0.2">
      <c r="B185" s="26">
        <f t="shared" si="17"/>
        <v>45463</v>
      </c>
      <c r="C185" s="47">
        <f t="shared" si="13"/>
        <v>172</v>
      </c>
      <c r="D185" s="52">
        <f t="shared" si="14"/>
        <v>2.9355865779445609</v>
      </c>
      <c r="E185" s="53">
        <f t="shared" si="15"/>
        <v>-1.2258262985741162</v>
      </c>
      <c r="F185" s="46">
        <f t="shared" si="18"/>
        <v>169.18032786885246</v>
      </c>
      <c r="G185" s="49">
        <f t="shared" si="16"/>
        <v>23.44654458868288</v>
      </c>
    </row>
    <row r="186" spans="2:7" x14ac:dyDescent="0.2">
      <c r="B186" s="26">
        <f t="shared" si="17"/>
        <v>45464</v>
      </c>
      <c r="C186" s="47">
        <f t="shared" si="13"/>
        <v>173</v>
      </c>
      <c r="D186" s="52">
        <f t="shared" si="14"/>
        <v>2.9527537509149968</v>
      </c>
      <c r="E186" s="53">
        <f t="shared" si="15"/>
        <v>-1.4444366080232545</v>
      </c>
      <c r="F186" s="46">
        <f t="shared" si="18"/>
        <v>170.1639344262295</v>
      </c>
      <c r="G186" s="49">
        <f t="shared" si="16"/>
        <v>23.45</v>
      </c>
    </row>
    <row r="187" spans="2:7" x14ac:dyDescent="0.2">
      <c r="B187" s="26">
        <f t="shared" si="17"/>
        <v>45465</v>
      </c>
      <c r="C187" s="47">
        <f t="shared" si="13"/>
        <v>174</v>
      </c>
      <c r="D187" s="52">
        <f t="shared" si="14"/>
        <v>2.9699209238854327</v>
      </c>
      <c r="E187" s="53">
        <f t="shared" si="15"/>
        <v>-1.6629157384021702</v>
      </c>
      <c r="F187" s="46">
        <f t="shared" si="18"/>
        <v>171.14754098360655</v>
      </c>
      <c r="G187" s="49">
        <f t="shared" si="16"/>
        <v>23.44654458868288</v>
      </c>
    </row>
    <row r="188" spans="2:7" x14ac:dyDescent="0.2">
      <c r="B188" s="26">
        <f t="shared" si="17"/>
        <v>45466</v>
      </c>
      <c r="C188" s="47">
        <f t="shared" si="13"/>
        <v>175</v>
      </c>
      <c r="D188" s="52">
        <f t="shared" si="14"/>
        <v>2.9870880968558686</v>
      </c>
      <c r="E188" s="53">
        <f t="shared" si="15"/>
        <v>-1.8808975684823661</v>
      </c>
      <c r="F188" s="46">
        <f t="shared" si="18"/>
        <v>172.13114754098362</v>
      </c>
      <c r="G188" s="49">
        <f t="shared" si="16"/>
        <v>23.436179373057097</v>
      </c>
    </row>
    <row r="189" spans="2:7" x14ac:dyDescent="0.2">
      <c r="B189" s="26">
        <f t="shared" si="17"/>
        <v>45467</v>
      </c>
      <c r="C189" s="47">
        <f t="shared" si="13"/>
        <v>176</v>
      </c>
      <c r="D189" s="52">
        <f t="shared" si="14"/>
        <v>3.0042552698263045</v>
      </c>
      <c r="E189" s="53">
        <f t="shared" si="15"/>
        <v>-2.098016126145005</v>
      </c>
      <c r="F189" s="46">
        <f t="shared" si="18"/>
        <v>173.11475409836066</v>
      </c>
      <c r="G189" s="49">
        <f t="shared" si="16"/>
        <v>23.418907407799274</v>
      </c>
    </row>
    <row r="190" spans="2:7" x14ac:dyDescent="0.2">
      <c r="B190" s="26">
        <f t="shared" si="17"/>
        <v>45468</v>
      </c>
      <c r="C190" s="47">
        <f t="shared" si="13"/>
        <v>177</v>
      </c>
      <c r="D190" s="52">
        <f t="shared" si="14"/>
        <v>3.0214224427967404</v>
      </c>
      <c r="E190" s="53">
        <f t="shared" si="15"/>
        <v>-2.3139060518954317</v>
      </c>
      <c r="F190" s="46">
        <f t="shared" si="18"/>
        <v>174.09836065573771</v>
      </c>
      <c r="G190" s="49">
        <f t="shared" si="16"/>
        <v>23.394733783036848</v>
      </c>
    </row>
    <row r="191" spans="2:7" x14ac:dyDescent="0.2">
      <c r="B191" s="26">
        <f t="shared" si="17"/>
        <v>45469</v>
      </c>
      <c r="C191" s="47">
        <f t="shared" si="13"/>
        <v>178</v>
      </c>
      <c r="D191" s="52">
        <f t="shared" si="14"/>
        <v>3.0385896157671772</v>
      </c>
      <c r="E191" s="53">
        <f t="shared" si="15"/>
        <v>-2.5282030617749407</v>
      </c>
      <c r="F191" s="46">
        <f t="shared" si="18"/>
        <v>175.08196721311475</v>
      </c>
      <c r="G191" s="49">
        <f t="shared" si="16"/>
        <v>23.363665622847989</v>
      </c>
    </row>
    <row r="192" spans="2:7" x14ac:dyDescent="0.2">
      <c r="B192" s="26">
        <f t="shared" si="17"/>
        <v>45470</v>
      </c>
      <c r="C192" s="47">
        <f t="shared" si="13"/>
        <v>179</v>
      </c>
      <c r="D192" s="52">
        <f t="shared" si="14"/>
        <v>3.0557567887376131</v>
      </c>
      <c r="E192" s="53">
        <f t="shared" si="15"/>
        <v>-2.7405444091145399</v>
      </c>
      <c r="F192" s="46">
        <f t="shared" si="18"/>
        <v>176.0655737704918</v>
      </c>
      <c r="G192" s="49">
        <f t="shared" si="16"/>
        <v>23.325712083162113</v>
      </c>
    </row>
    <row r="193" spans="2:7" x14ac:dyDescent="0.2">
      <c r="B193" s="26">
        <f t="shared" si="17"/>
        <v>45471</v>
      </c>
      <c r="C193" s="47">
        <f t="shared" si="13"/>
        <v>180</v>
      </c>
      <c r="D193" s="52">
        <f t="shared" si="14"/>
        <v>3.072923961708049</v>
      </c>
      <c r="E193" s="53">
        <f t="shared" si="15"/>
        <v>-2.9505693445770786</v>
      </c>
      <c r="F193" s="46">
        <f t="shared" si="18"/>
        <v>177.04918032786884</v>
      </c>
      <c r="G193" s="49">
        <f t="shared" si="16"/>
        <v>23.280884349061562</v>
      </c>
    </row>
    <row r="194" spans="2:7" x14ac:dyDescent="0.2">
      <c r="B194" s="26">
        <f t="shared" si="17"/>
        <v>45472</v>
      </c>
      <c r="C194" s="47">
        <f t="shared" si="13"/>
        <v>181</v>
      </c>
      <c r="D194" s="52">
        <f t="shared" si="14"/>
        <v>3.090091134678485</v>
      </c>
      <c r="E194" s="53">
        <f t="shared" si="15"/>
        <v>-3.1579195739356747</v>
      </c>
      <c r="F194" s="46">
        <f t="shared" si="18"/>
        <v>178.03278688524591</v>
      </c>
      <c r="G194" s="49">
        <f t="shared" si="16"/>
        <v>23.229195631485339</v>
      </c>
    </row>
    <row r="195" spans="2:7" x14ac:dyDescent="0.2">
      <c r="B195" s="26">
        <f t="shared" si="17"/>
        <v>45473</v>
      </c>
      <c r="C195" s="47">
        <f t="shared" si="13"/>
        <v>182</v>
      </c>
      <c r="D195" s="52">
        <f t="shared" si="14"/>
        <v>3.1072583076489209</v>
      </c>
      <c r="E195" s="53">
        <f t="shared" si="15"/>
        <v>-3.3622397130394148</v>
      </c>
      <c r="F195" s="46">
        <f t="shared" si="18"/>
        <v>179.01639344262296</v>
      </c>
      <c r="G195" s="49">
        <f t="shared" si="16"/>
        <v>23.170661163335758</v>
      </c>
    </row>
    <row r="196" spans="2:7" x14ac:dyDescent="0.2">
      <c r="B196" s="26">
        <f t="shared" si="17"/>
        <v>45474</v>
      </c>
      <c r="C196" s="47">
        <f t="shared" si="13"/>
        <v>183</v>
      </c>
      <c r="D196" s="52">
        <f t="shared" si="14"/>
        <v>3.1244254806193572</v>
      </c>
      <c r="E196" s="53">
        <f t="shared" si="15"/>
        <v>-3.5631777394203805</v>
      </c>
      <c r="F196" s="46">
        <f t="shared" si="18"/>
        <v>180</v>
      </c>
      <c r="G196" s="49">
        <f t="shared" si="16"/>
        <v>23.105298194989256</v>
      </c>
    </row>
    <row r="197" spans="2:7" x14ac:dyDescent="0.2">
      <c r="B197" s="26">
        <f t="shared" si="17"/>
        <v>45475</v>
      </c>
      <c r="C197" s="47">
        <f t="shared" si="13"/>
        <v>184</v>
      </c>
      <c r="D197" s="52">
        <f t="shared" si="14"/>
        <v>3.1415926535897931</v>
      </c>
      <c r="E197" s="53">
        <f t="shared" si="15"/>
        <v>-3.7603854399999981</v>
      </c>
      <c r="F197" s="46">
        <f t="shared" si="18"/>
        <v>180.98360655737704</v>
      </c>
      <c r="G197" s="49">
        <f t="shared" si="16"/>
        <v>23.033125989212614</v>
      </c>
    </row>
    <row r="198" spans="2:7" x14ac:dyDescent="0.2">
      <c r="B198" s="26">
        <f t="shared" si="17"/>
        <v>45476</v>
      </c>
      <c r="C198" s="47">
        <f t="shared" si="13"/>
        <v>185</v>
      </c>
      <c r="D198" s="52">
        <f t="shared" si="14"/>
        <v>3.158759826560229</v>
      </c>
      <c r="E198" s="53">
        <f t="shared" si="15"/>
        <v>-3.953518854357426</v>
      </c>
      <c r="F198" s="46">
        <f t="shared" si="18"/>
        <v>181.96721311475409</v>
      </c>
      <c r="G198" s="49">
        <f t="shared" si="16"/>
        <v>22.954165815486142</v>
      </c>
    </row>
    <row r="199" spans="2:7" x14ac:dyDescent="0.2">
      <c r="B199" s="26">
        <f t="shared" si="17"/>
        <v>45477</v>
      </c>
      <c r="C199" s="47">
        <f t="shared" si="13"/>
        <v>186</v>
      </c>
      <c r="D199" s="52">
        <f t="shared" si="14"/>
        <v>3.1759269995306649</v>
      </c>
      <c r="E199" s="53">
        <f t="shared" si="15"/>
        <v>-4.1422387130276945</v>
      </c>
      <c r="F199" s="46">
        <f t="shared" si="18"/>
        <v>182.95081967213116</v>
      </c>
      <c r="G199" s="49">
        <f t="shared" si="16"/>
        <v>22.868440943735457</v>
      </c>
    </row>
    <row r="200" spans="2:7" x14ac:dyDescent="0.2">
      <c r="B200" s="26">
        <f t="shared" si="17"/>
        <v>45478</v>
      </c>
      <c r="C200" s="47">
        <f t="shared" si="13"/>
        <v>187</v>
      </c>
      <c r="D200" s="52">
        <f t="shared" si="14"/>
        <v>3.1930941725011008</v>
      </c>
      <c r="E200" s="53">
        <f t="shared" si="15"/>
        <v>-4.3262108703033766</v>
      </c>
      <c r="F200" s="46">
        <f t="shared" si="18"/>
        <v>183.9344262295082</v>
      </c>
      <c r="G200" s="49">
        <f t="shared" si="16"/>
        <v>22.775976637473747</v>
      </c>
    </row>
    <row r="201" spans="2:7" x14ac:dyDescent="0.2">
      <c r="B201" s="26">
        <f t="shared" si="17"/>
        <v>45479</v>
      </c>
      <c r="C201" s="47">
        <f t="shared" si="13"/>
        <v>188</v>
      </c>
      <c r="D201" s="52">
        <f t="shared" si="14"/>
        <v>3.2102613454715376</v>
      </c>
      <c r="E201" s="53">
        <f t="shared" si="15"/>
        <v>-4.5051067310198896</v>
      </c>
      <c r="F201" s="46">
        <f t="shared" si="18"/>
        <v>184.91803278688525</v>
      </c>
      <c r="G201" s="49">
        <f t="shared" si="16"/>
        <v>22.676800146356463</v>
      </c>
    </row>
    <row r="202" spans="2:7" x14ac:dyDescent="0.2">
      <c r="B202" s="26">
        <f t="shared" si="17"/>
        <v>45480</v>
      </c>
      <c r="C202" s="47">
        <f t="shared" si="13"/>
        <v>189</v>
      </c>
      <c r="D202" s="52">
        <f t="shared" si="14"/>
        <v>3.2274285184419735</v>
      </c>
      <c r="E202" s="53">
        <f t="shared" si="15"/>
        <v>-4.6786036708116354</v>
      </c>
      <c r="F202" s="46">
        <f t="shared" si="18"/>
        <v>185.90163934426229</v>
      </c>
      <c r="G202" s="49">
        <f t="shared" si="16"/>
        <v>22.570940698150757</v>
      </c>
    </row>
    <row r="203" spans="2:7" x14ac:dyDescent="0.2">
      <c r="B203" s="26">
        <f t="shared" si="17"/>
        <v>45481</v>
      </c>
      <c r="C203" s="47">
        <f t="shared" si="13"/>
        <v>190</v>
      </c>
      <c r="D203" s="52">
        <f t="shared" si="14"/>
        <v>3.2445956914124094</v>
      </c>
      <c r="E203" s="53">
        <f t="shared" si="15"/>
        <v>-4.8463854493340275</v>
      </c>
      <c r="F203" s="46">
        <f t="shared" si="18"/>
        <v>186.88524590163934</v>
      </c>
      <c r="G203" s="49">
        <f t="shared" si="16"/>
        <v>22.458429490121897</v>
      </c>
    </row>
    <row r="204" spans="2:7" x14ac:dyDescent="0.2">
      <c r="B204" s="26">
        <f t="shared" si="17"/>
        <v>45482</v>
      </c>
      <c r="C204" s="47">
        <f t="shared" si="13"/>
        <v>191</v>
      </c>
      <c r="D204" s="52">
        <f t="shared" si="14"/>
        <v>3.2617628643828454</v>
      </c>
      <c r="E204" s="53">
        <f t="shared" si="15"/>
        <v>-5.0081426159544478</v>
      </c>
      <c r="F204" s="46">
        <f t="shared" si="18"/>
        <v>187.86885245901638</v>
      </c>
      <c r="G204" s="49">
        <f t="shared" si="16"/>
        <v>22.339299679839321</v>
      </c>
    </row>
    <row r="205" spans="2:7" x14ac:dyDescent="0.2">
      <c r="B205" s="26">
        <f t="shared" si="17"/>
        <v>45483</v>
      </c>
      <c r="C205" s="47">
        <f t="shared" si="13"/>
        <v>192</v>
      </c>
      <c r="D205" s="52">
        <f t="shared" si="14"/>
        <v>3.2789300373532813</v>
      </c>
      <c r="E205" s="53">
        <f t="shared" si="15"/>
        <v>-5.163572907424359</v>
      </c>
      <c r="F205" s="46">
        <f t="shared" si="18"/>
        <v>188.85245901639345</v>
      </c>
      <c r="G205" s="49">
        <f t="shared" si="16"/>
        <v>22.213586375404912</v>
      </c>
    </row>
    <row r="206" spans="2:7" x14ac:dyDescent="0.2">
      <c r="B206" s="26">
        <f t="shared" si="17"/>
        <v>45484</v>
      </c>
      <c r="C206" s="47">
        <f t="shared" si="13"/>
        <v>193</v>
      </c>
      <c r="D206" s="52">
        <f t="shared" si="14"/>
        <v>3.2960972103237172</v>
      </c>
      <c r="E206" s="53">
        <f t="shared" si="15"/>
        <v>-5.3123816370540702</v>
      </c>
      <c r="F206" s="46">
        <f t="shared" si="18"/>
        <v>189.8360655737705</v>
      </c>
      <c r="G206" s="49">
        <f t="shared" si="16"/>
        <v>22.081326625106502</v>
      </c>
    </row>
    <row r="207" spans="2:7" x14ac:dyDescent="0.2">
      <c r="B207" s="26">
        <f t="shared" si="17"/>
        <v>45485</v>
      </c>
      <c r="C207" s="47">
        <f t="shared" ref="C207:C270" si="19">B207-DATE(YEAR(B207),1,0)</f>
        <v>194</v>
      </c>
      <c r="D207" s="52">
        <f t="shared" ref="D207:D270" si="20">2*PI()*(C207-1)/$D$5</f>
        <v>3.3132643832941535</v>
      </c>
      <c r="E207" s="53">
        <f t="shared" ref="E207:E270" si="21">229.18*(0.000075+0.001868*COS($D207)-0.032077*SIN($D207)-0.014615*COS(2*$D207)-0.040849*SIN(2*$D207))</f>
        <v>-5.4542820749217524</v>
      </c>
      <c r="F207" s="46">
        <f t="shared" si="18"/>
        <v>190.81967213114754</v>
      </c>
      <c r="G207" s="49">
        <f t="shared" ref="G207:G270" si="22">-23.45*COS((PI()/180)*(360/$D$5)*(C207+10))</f>
        <v>21.942559406499576</v>
      </c>
    </row>
    <row r="208" spans="2:7" x14ac:dyDescent="0.2">
      <c r="B208" s="26">
        <f t="shared" ref="B208:B271" si="23">B207+1</f>
        <v>45486</v>
      </c>
      <c r="C208" s="47">
        <f t="shared" si="19"/>
        <v>195</v>
      </c>
      <c r="D208" s="52">
        <f t="shared" si="20"/>
        <v>3.3304315562645894</v>
      </c>
      <c r="E208" s="53">
        <f t="shared" si="21"/>
        <v>-5.5889958186588178</v>
      </c>
      <c r="F208" s="46">
        <f t="shared" si="18"/>
        <v>191.80327868852459</v>
      </c>
      <c r="G208" s="49">
        <f t="shared" si="22"/>
        <v>21.797325614920386</v>
      </c>
    </row>
    <row r="209" spans="2:7" x14ac:dyDescent="0.2">
      <c r="B209" s="26">
        <f t="shared" si="23"/>
        <v>45487</v>
      </c>
      <c r="C209" s="47">
        <f t="shared" si="19"/>
        <v>196</v>
      </c>
      <c r="D209" s="52">
        <f t="shared" si="20"/>
        <v>3.3475987292350253</v>
      </c>
      <c r="E209" s="53">
        <f t="shared" si="21"/>
        <v>-5.716253154365015</v>
      </c>
      <c r="F209" s="46">
        <f t="shared" si="18"/>
        <v>192.78688524590163</v>
      </c>
      <c r="G209" s="49">
        <f t="shared" si="22"/>
        <v>21.64566805143393</v>
      </c>
    </row>
    <row r="210" spans="2:7" x14ac:dyDescent="0.2">
      <c r="B210" s="26">
        <f t="shared" si="23"/>
        <v>45488</v>
      </c>
      <c r="C210" s="47">
        <f t="shared" si="19"/>
        <v>197</v>
      </c>
      <c r="D210" s="52">
        <f t="shared" si="20"/>
        <v>3.3647659022054612</v>
      </c>
      <c r="E210" s="53">
        <f t="shared" si="21"/>
        <v>-5.8357934072180768</v>
      </c>
      <c r="F210" s="46">
        <f t="shared" si="18"/>
        <v>193.7704918032787</v>
      </c>
      <c r="G210" s="49">
        <f t="shared" si="22"/>
        <v>21.48763141022026</v>
      </c>
    </row>
    <row r="211" spans="2:7" x14ac:dyDescent="0.2">
      <c r="B211" s="26">
        <f t="shared" si="23"/>
        <v>45489</v>
      </c>
      <c r="C211" s="47">
        <f t="shared" si="19"/>
        <v>198</v>
      </c>
      <c r="D211" s="52">
        <f t="shared" si="20"/>
        <v>3.3819330751758971</v>
      </c>
      <c r="E211" s="53">
        <f t="shared" si="21"/>
        <v>-5.9473652813550633</v>
      </c>
      <c r="F211" s="46">
        <f t="shared" si="18"/>
        <v>194.75409836065575</v>
      </c>
      <c r="G211" s="49">
        <f t="shared" si="22"/>
        <v>21.323262265402931</v>
      </c>
    </row>
    <row r="212" spans="2:7" x14ac:dyDescent="0.2">
      <c r="B212" s="26">
        <f t="shared" si="23"/>
        <v>45490</v>
      </c>
      <c r="C212" s="47">
        <f t="shared" si="19"/>
        <v>199</v>
      </c>
      <c r="D212" s="52">
        <f t="shared" si="20"/>
        <v>3.3991002481463339</v>
      </c>
      <c r="E212" s="53">
        <f t="shared" si="21"/>
        <v>-6.0507271886151699</v>
      </c>
      <c r="F212" s="46">
        <f t="shared" si="18"/>
        <v>195.73770491803279</v>
      </c>
      <c r="G212" s="49">
        <f t="shared" si="22"/>
        <v>21.15260905732336</v>
      </c>
    </row>
    <row r="213" spans="2:7" x14ac:dyDescent="0.2">
      <c r="B213" s="26">
        <f t="shared" si="23"/>
        <v>45491</v>
      </c>
      <c r="C213" s="47">
        <f t="shared" si="19"/>
        <v>200</v>
      </c>
      <c r="D213" s="52">
        <f t="shared" si="20"/>
        <v>3.4162674211167698</v>
      </c>
      <c r="E213" s="53">
        <f t="shared" si="21"/>
        <v>-6.1456475657468479</v>
      </c>
      <c r="F213" s="46">
        <f t="shared" si="18"/>
        <v>196.72131147540983</v>
      </c>
      <c r="G213" s="49">
        <f t="shared" si="22"/>
        <v>20.975722078265257</v>
      </c>
    </row>
    <row r="214" spans="2:7" x14ac:dyDescent="0.2">
      <c r="B214" s="26">
        <f t="shared" si="23"/>
        <v>45492</v>
      </c>
      <c r="C214" s="47">
        <f t="shared" si="19"/>
        <v>201</v>
      </c>
      <c r="D214" s="52">
        <f t="shared" si="20"/>
        <v>3.4334345940872057</v>
      </c>
      <c r="E214" s="53">
        <f t="shared" si="21"/>
        <v>-6.2319051796958798</v>
      </c>
      <c r="F214" s="46">
        <f t="shared" si="18"/>
        <v>197.70491803278688</v>
      </c>
      <c r="G214" s="49">
        <f t="shared" si="22"/>
        <v>20.792653457633254</v>
      </c>
    </row>
    <row r="215" spans="2:7" x14ac:dyDescent="0.2">
      <c r="B215" s="26">
        <f t="shared" si="23"/>
        <v>45493</v>
      </c>
      <c r="C215" s="47">
        <f t="shared" si="19"/>
        <v>202</v>
      </c>
      <c r="D215" s="52">
        <f t="shared" si="20"/>
        <v>3.4506017670576417</v>
      </c>
      <c r="E215" s="53">
        <f t="shared" si="21"/>
        <v>-6.3092894206049177</v>
      </c>
      <c r="F215" s="46">
        <f t="shared" si="18"/>
        <v>198.68852459016392</v>
      </c>
      <c r="G215" s="49">
        <f t="shared" si="22"/>
        <v>20.603457146590127</v>
      </c>
    </row>
    <row r="216" spans="2:7" x14ac:dyDescent="0.2">
      <c r="B216" s="26">
        <f t="shared" si="23"/>
        <v>45494</v>
      </c>
      <c r="C216" s="47">
        <f t="shared" si="19"/>
        <v>203</v>
      </c>
      <c r="D216" s="52">
        <f t="shared" si="20"/>
        <v>3.4677689400280776</v>
      </c>
      <c r="E216" s="53">
        <f t="shared" si="21"/>
        <v>-6.3776005821696939</v>
      </c>
      <c r="F216" s="46">
        <f t="shared" si="18"/>
        <v>199.67213114754099</v>
      </c>
      <c r="G216" s="49">
        <f t="shared" si="22"/>
        <v>20.408188902157143</v>
      </c>
    </row>
    <row r="217" spans="2:7" x14ac:dyDescent="0.2">
      <c r="B217" s="26">
        <f t="shared" si="23"/>
        <v>45495</v>
      </c>
      <c r="C217" s="47">
        <f t="shared" si="19"/>
        <v>204</v>
      </c>
      <c r="D217" s="52">
        <f t="shared" si="20"/>
        <v>3.4849361129985135</v>
      </c>
      <c r="E217" s="53">
        <f t="shared" si="21"/>
        <v>-6.4366501290119489</v>
      </c>
      <c r="F217" s="46">
        <f t="shared" si="18"/>
        <v>200.65573770491804</v>
      </c>
      <c r="G217" s="49">
        <f t="shared" si="22"/>
        <v>20.206906270782195</v>
      </c>
    </row>
    <row r="218" spans="2:7" x14ac:dyDescent="0.2">
      <c r="B218" s="26">
        <f t="shared" si="23"/>
        <v>45496</v>
      </c>
      <c r="C218" s="47">
        <f t="shared" si="19"/>
        <v>205</v>
      </c>
      <c r="D218" s="52">
        <f t="shared" si="20"/>
        <v>3.5021032859689498</v>
      </c>
      <c r="E218" s="53">
        <f t="shared" si="21"/>
        <v>-6.4862609507444917</v>
      </c>
      <c r="F218" s="46">
        <f t="shared" si="18"/>
        <v>201.63934426229508</v>
      </c>
      <c r="G218" s="49">
        <f t="shared" si="22"/>
        <v>19.999668571380642</v>
      </c>
    </row>
    <row r="219" spans="2:7" x14ac:dyDescent="0.2">
      <c r="B219" s="26">
        <f t="shared" si="23"/>
        <v>45497</v>
      </c>
      <c r="C219" s="47">
        <f t="shared" si="19"/>
        <v>206</v>
      </c>
      <c r="D219" s="52">
        <f t="shared" si="20"/>
        <v>3.5192704589393857</v>
      </c>
      <c r="E219" s="53">
        <f t="shared" si="21"/>
        <v>-6.5262676024195523</v>
      </c>
      <c r="F219" s="46">
        <f t="shared" si="18"/>
        <v>202.62295081967213</v>
      </c>
      <c r="G219" s="49">
        <f t="shared" si="22"/>
        <v>19.786536877853706</v>
      </c>
    </row>
    <row r="220" spans="2:7" x14ac:dyDescent="0.2">
      <c r="B220" s="26">
        <f t="shared" si="23"/>
        <v>45498</v>
      </c>
      <c r="C220" s="47">
        <f t="shared" si="19"/>
        <v>207</v>
      </c>
      <c r="D220" s="52">
        <f t="shared" si="20"/>
        <v>3.5364376319098216</v>
      </c>
      <c r="E220" s="53">
        <f t="shared" si="21"/>
        <v>-6.5565165310676568</v>
      </c>
      <c r="F220" s="46">
        <f t="shared" si="18"/>
        <v>203.60655737704917</v>
      </c>
      <c r="G220" s="49">
        <f t="shared" si="22"/>
        <v>19.567574001089721</v>
      </c>
    </row>
    <row r="221" spans="2:7" x14ac:dyDescent="0.2">
      <c r="B221" s="26">
        <f t="shared" si="23"/>
        <v>45499</v>
      </c>
      <c r="C221" s="47">
        <f t="shared" si="19"/>
        <v>208</v>
      </c>
      <c r="D221" s="52">
        <f t="shared" si="20"/>
        <v>3.5536048048802575</v>
      </c>
      <c r="E221" s="53">
        <f t="shared" si="21"/>
        <v>-6.5768662880506952</v>
      </c>
      <c r="F221" s="46">
        <f t="shared" si="18"/>
        <v>204.59016393442624</v>
      </c>
      <c r="G221" s="49">
        <f t="shared" si="22"/>
        <v>19.3428444704535</v>
      </c>
    </row>
    <row r="222" spans="2:7" x14ac:dyDescent="0.2">
      <c r="B222" s="26">
        <f t="shared" si="23"/>
        <v>45500</v>
      </c>
      <c r="C222" s="47">
        <f t="shared" si="19"/>
        <v>209</v>
      </c>
      <c r="D222" s="52">
        <f t="shared" si="20"/>
        <v>3.5707719778506943</v>
      </c>
      <c r="E222" s="53">
        <f t="shared" si="21"/>
        <v>-6.5871877269696517</v>
      </c>
      <c r="F222" s="46">
        <f t="shared" si="18"/>
        <v>205.57377049180329</v>
      </c>
      <c r="G222" s="49">
        <f t="shared" si="22"/>
        <v>19.112414514769227</v>
      </c>
    </row>
    <row r="223" spans="2:7" x14ac:dyDescent="0.2">
      <c r="B223" s="26">
        <f t="shared" si="23"/>
        <v>45501</v>
      </c>
      <c r="C223" s="47">
        <f t="shared" si="19"/>
        <v>210</v>
      </c>
      <c r="D223" s="52">
        <f t="shared" si="20"/>
        <v>3.5879391508211302</v>
      </c>
      <c r="E223" s="53">
        <f t="shared" si="21"/>
        <v>-6.5873641868845256</v>
      </c>
      <c r="F223" s="46">
        <f t="shared" si="18"/>
        <v>206.55737704918033</v>
      </c>
      <c r="G223" s="49">
        <f t="shared" si="22"/>
        <v>18.876352042802498</v>
      </c>
    </row>
    <row r="224" spans="2:7" x14ac:dyDescent="0.2">
      <c r="B224" s="26">
        <f t="shared" si="23"/>
        <v>45502</v>
      </c>
      <c r="C224" s="47">
        <f t="shared" si="19"/>
        <v>211</v>
      </c>
      <c r="D224" s="52">
        <f t="shared" si="20"/>
        <v>3.6051063237915661</v>
      </c>
      <c r="E224" s="53">
        <f t="shared" si="21"/>
        <v>-6.5772916606213325</v>
      </c>
      <c r="F224" s="46">
        <f t="shared" si="18"/>
        <v>207.54098360655738</v>
      </c>
      <c r="G224" s="49">
        <f t="shared" si="22"/>
        <v>18.63472662324731</v>
      </c>
    </row>
    <row r="225" spans="2:7" x14ac:dyDescent="0.2">
      <c r="B225" s="26">
        <f t="shared" si="23"/>
        <v>45503</v>
      </c>
      <c r="C225" s="47">
        <f t="shared" si="19"/>
        <v>212</v>
      </c>
      <c r="D225" s="52">
        <f t="shared" si="20"/>
        <v>3.6222734967620021</v>
      </c>
      <c r="E225" s="53">
        <f t="shared" si="21"/>
        <v>-6.5568789479587348</v>
      </c>
      <c r="F225" s="46">
        <f t="shared" si="18"/>
        <v>208.52459016393442</v>
      </c>
      <c r="G225" s="49">
        <f t="shared" si="22"/>
        <v>18.387609464223861</v>
      </c>
    </row>
    <row r="226" spans="2:7" x14ac:dyDescent="0.2">
      <c r="B226" s="26">
        <f t="shared" si="23"/>
        <v>45504</v>
      </c>
      <c r="C226" s="47">
        <f t="shared" si="19"/>
        <v>213</v>
      </c>
      <c r="D226" s="52">
        <f t="shared" si="20"/>
        <v>3.639440669732438</v>
      </c>
      <c r="E226" s="53">
        <f t="shared" si="21"/>
        <v>-6.5260477935046977</v>
      </c>
      <c r="F226" s="46">
        <f t="shared" si="18"/>
        <v>209.50819672131146</v>
      </c>
      <c r="G226" s="49">
        <f t="shared" si="22"/>
        <v>18.135073392293169</v>
      </c>
    </row>
    <row r="227" spans="2:7" x14ac:dyDescent="0.2">
      <c r="B227" s="26">
        <f t="shared" si="23"/>
        <v>45505</v>
      </c>
      <c r="C227" s="47">
        <f t="shared" si="19"/>
        <v>214</v>
      </c>
      <c r="D227" s="52">
        <f t="shared" si="20"/>
        <v>3.6566078427028739</v>
      </c>
      <c r="E227" s="53">
        <f t="shared" si="21"/>
        <v>-6.4847330090917437</v>
      </c>
      <c r="F227" s="46">
        <f t="shared" si="18"/>
        <v>210.49180327868854</v>
      </c>
      <c r="G227" s="49">
        <f t="shared" si="22"/>
        <v>17.877192830994755</v>
      </c>
    </row>
    <row r="228" spans="2:7" x14ac:dyDescent="0.2">
      <c r="B228" s="26">
        <f t="shared" si="23"/>
        <v>45506</v>
      </c>
      <c r="C228" s="47">
        <f t="shared" si="19"/>
        <v>215</v>
      </c>
      <c r="D228" s="52">
        <f t="shared" si="20"/>
        <v>3.6737750156733098</v>
      </c>
      <c r="E228" s="53">
        <f t="shared" si="21"/>
        <v>-6.4328825805375933</v>
      </c>
      <c r="F228" s="46">
        <f t="shared" si="18"/>
        <v>211.47540983606558</v>
      </c>
      <c r="G228" s="49">
        <f t="shared" si="22"/>
        <v>17.61404377891369</v>
      </c>
    </row>
    <row r="229" spans="2:7" x14ac:dyDescent="0.2">
      <c r="B229" s="26">
        <f t="shared" si="23"/>
        <v>45507</v>
      </c>
      <c r="C229" s="47">
        <f t="shared" si="19"/>
        <v>216</v>
      </c>
      <c r="D229" s="52">
        <f t="shared" si="20"/>
        <v>3.6909421886437461</v>
      </c>
      <c r="E229" s="53">
        <f t="shared" si="21"/>
        <v>-6.3704577586365696</v>
      </c>
      <c r="F229" s="46">
        <f t="shared" si="18"/>
        <v>212.45901639344262</v>
      </c>
      <c r="G229" s="49">
        <f t="shared" si="22"/>
        <v>17.345703787283473</v>
      </c>
    </row>
    <row r="230" spans="2:7" x14ac:dyDescent="0.2">
      <c r="B230" s="26">
        <f t="shared" si="23"/>
        <v>45508</v>
      </c>
      <c r="C230" s="47">
        <f t="shared" si="19"/>
        <v>217</v>
      </c>
      <c r="D230" s="52">
        <f t="shared" si="20"/>
        <v>3.708109361614182</v>
      </c>
      <c r="E230" s="53">
        <f t="shared" si="21"/>
        <v>-6.2974331342657637</v>
      </c>
      <c r="F230" s="46">
        <f t="shared" si="18"/>
        <v>213.44262295081967</v>
      </c>
      <c r="G230" s="49">
        <f t="shared" si="22"/>
        <v>17.072251937131295</v>
      </c>
    </row>
    <row r="231" spans="2:7" x14ac:dyDescent="0.2">
      <c r="B231" s="26">
        <f t="shared" si="23"/>
        <v>45509</v>
      </c>
      <c r="C231" s="47">
        <f t="shared" si="19"/>
        <v>218</v>
      </c>
      <c r="D231" s="52">
        <f t="shared" si="20"/>
        <v>3.7252765345846179</v>
      </c>
      <c r="E231" s="53">
        <f t="shared" si="21"/>
        <v>-6.213796697508724</v>
      </c>
      <c r="F231" s="46">
        <f t="shared" si="18"/>
        <v>214.42622950819671</v>
      </c>
      <c r="G231" s="49">
        <f t="shared" si="22"/>
        <v>16.793768815972527</v>
      </c>
    </row>
    <row r="232" spans="2:7" x14ac:dyDescent="0.2">
      <c r="B232" s="26">
        <f t="shared" si="23"/>
        <v>45510</v>
      </c>
      <c r="C232" s="47">
        <f t="shared" si="19"/>
        <v>219</v>
      </c>
      <c r="D232" s="52">
        <f t="shared" si="20"/>
        <v>3.7424437075550538</v>
      </c>
      <c r="E232" s="53">
        <f t="shared" si="21"/>
        <v>-6.1195498807184219</v>
      </c>
      <c r="F232" s="46">
        <f t="shared" si="18"/>
        <v>215.40983606557376</v>
      </c>
      <c r="G232" s="49">
        <f t="shared" si="22"/>
        <v>16.510336494061189</v>
      </c>
    </row>
    <row r="233" spans="2:7" x14ac:dyDescent="0.2">
      <c r="B233" s="26">
        <f t="shared" si="23"/>
        <v>45511</v>
      </c>
      <c r="C233" s="47">
        <f t="shared" si="19"/>
        <v>220</v>
      </c>
      <c r="D233" s="52">
        <f t="shared" si="20"/>
        <v>3.7596108805254902</v>
      </c>
      <c r="E233" s="53">
        <f t="shared" si="21"/>
        <v>-6.0147075854601981</v>
      </c>
      <c r="F233" s="46">
        <f t="shared" si="18"/>
        <v>216.39344262295083</v>
      </c>
      <c r="G233" s="49">
        <f t="shared" si="22"/>
        <v>16.222038500203503</v>
      </c>
    </row>
    <row r="234" spans="2:7" x14ac:dyDescent="0.2">
      <c r="B234" s="26">
        <f t="shared" si="23"/>
        <v>45512</v>
      </c>
      <c r="C234" s="47">
        <f t="shared" si="19"/>
        <v>221</v>
      </c>
      <c r="D234" s="52">
        <f t="shared" si="20"/>
        <v>3.7767780534959265</v>
      </c>
      <c r="E234" s="53">
        <f t="shared" si="21"/>
        <v>-5.8992981932944915</v>
      </c>
      <c r="F234" s="46">
        <f t="shared" si="18"/>
        <v>217.37704918032787</v>
      </c>
      <c r="G234" s="49">
        <f t="shared" si="22"/>
        <v>15.928959797141527</v>
      </c>
    </row>
    <row r="235" spans="2:7" x14ac:dyDescent="0.2">
      <c r="B235" s="26">
        <f t="shared" si="23"/>
        <v>45513</v>
      </c>
      <c r="C235" s="47">
        <f t="shared" si="19"/>
        <v>222</v>
      </c>
      <c r="D235" s="52">
        <f t="shared" si="20"/>
        <v>3.7939452264663625</v>
      </c>
      <c r="E235" s="53">
        <f t="shared" si="21"/>
        <v>-5.7733635603782858</v>
      </c>
      <c r="F235" s="46">
        <f t="shared" si="18"/>
        <v>218.36065573770492</v>
      </c>
      <c r="G235" s="49">
        <f t="shared" si="22"/>
        <v>15.631186756514262</v>
      </c>
    </row>
    <row r="236" spans="2:7" x14ac:dyDescent="0.2">
      <c r="B236" s="26">
        <f t="shared" si="23"/>
        <v>45514</v>
      </c>
      <c r="C236" s="47">
        <f t="shared" si="19"/>
        <v>223</v>
      </c>
      <c r="D236" s="52">
        <f t="shared" si="20"/>
        <v>3.8111123994367984</v>
      </c>
      <c r="E236" s="53">
        <f t="shared" si="21"/>
        <v>-5.6369589958833677</v>
      </c>
      <c r="F236" s="46">
        <f t="shared" si="18"/>
        <v>219.34426229508196</v>
      </c>
      <c r="G236" s="49">
        <f t="shared" si="22"/>
        <v>15.32880713340354</v>
      </c>
    </row>
    <row r="237" spans="2:7" x14ac:dyDescent="0.2">
      <c r="B237" s="26">
        <f t="shared" si="23"/>
        <v>45515</v>
      </c>
      <c r="C237" s="47">
        <f t="shared" si="19"/>
        <v>224</v>
      </c>
      <c r="D237" s="52">
        <f t="shared" si="20"/>
        <v>3.8282795724072343</v>
      </c>
      <c r="E237" s="53">
        <f t="shared" si="21"/>
        <v>-5.4901532242486661</v>
      </c>
      <c r="F237" s="46">
        <f t="shared" si="18"/>
        <v>220.32786885245901</v>
      </c>
      <c r="G237" s="49">
        <f t="shared" si="22"/>
        <v>15.021910040472209</v>
      </c>
    </row>
    <row r="238" spans="2:7" x14ac:dyDescent="0.2">
      <c r="B238" s="26">
        <f t="shared" si="23"/>
        <v>45516</v>
      </c>
      <c r="C238" s="47">
        <f t="shared" si="19"/>
        <v>225</v>
      </c>
      <c r="D238" s="52">
        <f t="shared" si="20"/>
        <v>3.8454467453776702</v>
      </c>
      <c r="E238" s="53">
        <f t="shared" si="21"/>
        <v>-5.3330283313030806</v>
      </c>
      <c r="F238" s="46">
        <f t="shared" si="18"/>
        <v>221.31147540983608</v>
      </c>
      <c r="G238" s="49">
        <f t="shared" si="22"/>
        <v>14.710585921702195</v>
      </c>
    </row>
    <row r="239" spans="2:7" x14ac:dyDescent="0.2">
      <c r="B239" s="26">
        <f t="shared" si="23"/>
        <v>45517</v>
      </c>
      <c r="C239" s="47">
        <f t="shared" si="19"/>
        <v>226</v>
      </c>
      <c r="D239" s="52">
        <f t="shared" si="20"/>
        <v>3.8626139183481061</v>
      </c>
      <c r="E239" s="53">
        <f t="shared" si="21"/>
        <v>-5.1656796943142798</v>
      </c>
      <c r="F239" s="46">
        <f t="shared" si="18"/>
        <v>222.29508196721312</v>
      </c>
      <c r="G239" s="49">
        <f t="shared" si="22"/>
        <v>14.394926525740255</v>
      </c>
    </row>
    <row r="240" spans="2:7" x14ac:dyDescent="0.2">
      <c r="B240" s="26">
        <f t="shared" si="23"/>
        <v>45518</v>
      </c>
      <c r="C240" s="47">
        <f t="shared" si="19"/>
        <v>227</v>
      </c>
      <c r="D240" s="52">
        <f t="shared" si="20"/>
        <v>3.879781091318542</v>
      </c>
      <c r="E240" s="53">
        <f t="shared" si="21"/>
        <v>-4.9882158960380716</v>
      </c>
      <c r="F240" s="46">
        <f t="shared" si="18"/>
        <v>223.27868852459017</v>
      </c>
      <c r="G240" s="49">
        <f t="shared" si="22"/>
        <v>14.075024878859242</v>
      </c>
    </row>
    <row r="241" spans="2:7" x14ac:dyDescent="0.2">
      <c r="B241" s="26">
        <f t="shared" si="23"/>
        <v>45519</v>
      </c>
      <c r="C241" s="47">
        <f t="shared" si="19"/>
        <v>228</v>
      </c>
      <c r="D241" s="52">
        <f t="shared" si="20"/>
        <v>3.8969482642889783</v>
      </c>
      <c r="E241" s="53">
        <f t="shared" si="21"/>
        <v>-4.8007586228617969</v>
      </c>
      <c r="F241" s="46">
        <f t="shared" si="18"/>
        <v>224.26229508196721</v>
      </c>
      <c r="G241" s="49">
        <f t="shared" si="22"/>
        <v>13.750975257542809</v>
      </c>
    </row>
    <row r="242" spans="2:7" x14ac:dyDescent="0.2">
      <c r="B242" s="26">
        <f t="shared" si="23"/>
        <v>45520</v>
      </c>
      <c r="C242" s="47">
        <f t="shared" si="19"/>
        <v>229</v>
      </c>
      <c r="D242" s="52">
        <f t="shared" si="20"/>
        <v>3.9141154372594142</v>
      </c>
      <c r="E242" s="53">
        <f t="shared" si="21"/>
        <v>-4.6034425471541898</v>
      </c>
      <c r="F242" s="46">
        <f t="shared" si="18"/>
        <v>225.24590163934425</v>
      </c>
      <c r="G242" s="49">
        <f t="shared" si="22"/>
        <v>13.422873160701755</v>
      </c>
    </row>
    <row r="243" spans="2:7" x14ac:dyDescent="0.2">
      <c r="B243" s="26">
        <f t="shared" si="23"/>
        <v>45521</v>
      </c>
      <c r="C243" s="47">
        <f t="shared" si="19"/>
        <v>230</v>
      </c>
      <c r="D243" s="52">
        <f t="shared" si="20"/>
        <v>3.9312826102298501</v>
      </c>
      <c r="E243" s="53">
        <f t="shared" si="21"/>
        <v>-4.3964151939526728</v>
      </c>
      <c r="F243" s="46">
        <f t="shared" si="18"/>
        <v>226.2295081967213</v>
      </c>
      <c r="G243" s="49">
        <f t="shared" si="22"/>
        <v>13.090815281529979</v>
      </c>
    </row>
    <row r="244" spans="2:7" x14ac:dyDescent="0.2">
      <c r="B244" s="26">
        <f t="shared" si="23"/>
        <v>45522</v>
      </c>
      <c r="C244" s="47">
        <f t="shared" si="19"/>
        <v>231</v>
      </c>
      <c r="D244" s="52">
        <f t="shared" si="20"/>
        <v>3.9484497832002865</v>
      </c>
      <c r="E244" s="53">
        <f t="shared" si="21"/>
        <v>-4.1798367921378352</v>
      </c>
      <c r="F244" s="46">
        <f t="shared" si="18"/>
        <v>227.21311475409837</v>
      </c>
      <c r="G244" s="49">
        <f t="shared" si="22"/>
        <v>12.754899479008596</v>
      </c>
    </row>
    <row r="245" spans="2:7" x14ac:dyDescent="0.2">
      <c r="B245" s="26">
        <f t="shared" si="23"/>
        <v>45523</v>
      </c>
      <c r="C245" s="47">
        <f t="shared" si="19"/>
        <v>232</v>
      </c>
      <c r="D245" s="52">
        <f t="shared" si="20"/>
        <v>3.9656169561707229</v>
      </c>
      <c r="E245" s="53">
        <f t="shared" si="21"/>
        <v>-3.9538801102630825</v>
      </c>
      <c r="F245" s="46">
        <f t="shared" si="18"/>
        <v>228.19672131147541</v>
      </c>
      <c r="G245" s="49">
        <f t="shared" si="22"/>
        <v>12.415224749066446</v>
      </c>
    </row>
    <row r="246" spans="2:7" x14ac:dyDescent="0.2">
      <c r="B246" s="26">
        <f t="shared" si="23"/>
        <v>45524</v>
      </c>
      <c r="C246" s="47">
        <f t="shared" si="19"/>
        <v>233</v>
      </c>
      <c r="D246" s="52">
        <f t="shared" si="20"/>
        <v>3.9827841291411588</v>
      </c>
      <c r="E246" s="53">
        <f t="shared" si="21"/>
        <v>-3.7187302772257005</v>
      </c>
      <c r="F246" s="46">
        <f t="shared" ref="F246:F309" si="24">360*C246/$D$5</f>
        <v>229.18032786885246</v>
      </c>
      <c r="G246" s="49">
        <f t="shared" si="22"/>
        <v>12.071891195405536</v>
      </c>
    </row>
    <row r="247" spans="2:7" x14ac:dyDescent="0.2">
      <c r="B247" s="26">
        <f t="shared" si="23"/>
        <v>45525</v>
      </c>
      <c r="C247" s="47">
        <f t="shared" si="19"/>
        <v>234</v>
      </c>
      <c r="D247" s="52">
        <f t="shared" si="20"/>
        <v>3.9999513021115947</v>
      </c>
      <c r="E247" s="53">
        <f t="shared" si="21"/>
        <v>-3.4745845879835207</v>
      </c>
      <c r="F247" s="46">
        <f t="shared" si="24"/>
        <v>230.1639344262295</v>
      </c>
      <c r="G247" s="49">
        <f t="shared" si="22"/>
        <v>11.72500000000001</v>
      </c>
    </row>
    <row r="248" spans="2:7" x14ac:dyDescent="0.2">
      <c r="B248" s="26">
        <f t="shared" si="23"/>
        <v>45526</v>
      </c>
      <c r="C248" s="47">
        <f t="shared" si="19"/>
        <v>235</v>
      </c>
      <c r="D248" s="52">
        <f t="shared" si="20"/>
        <v>4.0171184750820306</v>
      </c>
      <c r="E248" s="53">
        <f t="shared" si="21"/>
        <v>-3.221652294539203</v>
      </c>
      <c r="F248" s="46">
        <f t="shared" si="24"/>
        <v>231.14754098360655</v>
      </c>
      <c r="G248" s="49">
        <f t="shared" si="22"/>
        <v>11.374653393277363</v>
      </c>
    </row>
    <row r="249" spans="2:7" x14ac:dyDescent="0.2">
      <c r="B249" s="26">
        <f t="shared" si="23"/>
        <v>45527</v>
      </c>
      <c r="C249" s="47">
        <f t="shared" si="19"/>
        <v>236</v>
      </c>
      <c r="D249" s="52">
        <f t="shared" si="20"/>
        <v>4.0342856480524665</v>
      </c>
      <c r="E249" s="53">
        <f t="shared" si="21"/>
        <v>-2.9601543824315244</v>
      </c>
      <c r="F249" s="46">
        <f t="shared" si="24"/>
        <v>232.13114754098362</v>
      </c>
      <c r="G249" s="49">
        <f t="shared" si="22"/>
        <v>11.020954623990651</v>
      </c>
    </row>
    <row r="250" spans="2:7" x14ac:dyDescent="0.2">
      <c r="B250" s="26">
        <f t="shared" si="23"/>
        <v>45528</v>
      </c>
      <c r="C250" s="47">
        <f t="shared" si="19"/>
        <v>237</v>
      </c>
      <c r="D250" s="52">
        <f t="shared" si="20"/>
        <v>4.0514528210229024</v>
      </c>
      <c r="E250" s="53">
        <f t="shared" si="21"/>
        <v>-2.6903233329903071</v>
      </c>
      <c r="F250" s="46">
        <f t="shared" si="24"/>
        <v>233.11475409836066</v>
      </c>
      <c r="G250" s="49">
        <f t="shared" si="22"/>
        <v>10.66400792879068</v>
      </c>
    </row>
    <row r="251" spans="2:7" x14ac:dyDescent="0.2">
      <c r="B251" s="26">
        <f t="shared" si="23"/>
        <v>45529</v>
      </c>
      <c r="C251" s="47">
        <f t="shared" si="19"/>
        <v>238</v>
      </c>
      <c r="D251" s="52">
        <f t="shared" si="20"/>
        <v>4.0686199939933383</v>
      </c>
      <c r="E251" s="53">
        <f t="shared" si="21"/>
        <v>-2.4124028716285633</v>
      </c>
      <c r="F251" s="46">
        <f t="shared" si="24"/>
        <v>234.09836065573771</v>
      </c>
      <c r="G251" s="49">
        <f t="shared" si="22"/>
        <v>10.303918501506869</v>
      </c>
    </row>
    <row r="252" spans="2:7" x14ac:dyDescent="0.2">
      <c r="B252" s="26">
        <f t="shared" si="23"/>
        <v>45530</v>
      </c>
      <c r="C252" s="47">
        <f t="shared" si="19"/>
        <v>239</v>
      </c>
      <c r="D252" s="52">
        <f t="shared" si="20"/>
        <v>4.0857871669637742</v>
      </c>
      <c r="E252" s="53">
        <f t="shared" si="21"/>
        <v>-2.126647702461915</v>
      </c>
      <c r="F252" s="46">
        <f t="shared" si="24"/>
        <v>235.08196721311475</v>
      </c>
      <c r="G252" s="49">
        <f t="shared" si="22"/>
        <v>9.9407924621462378</v>
      </c>
    </row>
    <row r="253" spans="2:7" x14ac:dyDescent="0.2">
      <c r="B253" s="26">
        <f t="shared" si="23"/>
        <v>45531</v>
      </c>
      <c r="C253" s="47">
        <f t="shared" si="19"/>
        <v>240</v>
      </c>
      <c r="D253" s="52">
        <f t="shared" si="20"/>
        <v>4.1029543399342101</v>
      </c>
      <c r="E253" s="53">
        <f t="shared" si="21"/>
        <v>-1.8333232295617088</v>
      </c>
      <c r="F253" s="46">
        <f t="shared" si="24"/>
        <v>236.0655737704918</v>
      </c>
      <c r="G253" s="49">
        <f t="shared" si="22"/>
        <v>9.5747368256193059</v>
      </c>
    </row>
    <row r="254" spans="2:7" x14ac:dyDescent="0.2">
      <c r="B254" s="26">
        <f t="shared" si="23"/>
        <v>45532</v>
      </c>
      <c r="C254" s="47">
        <f t="shared" si="19"/>
        <v>241</v>
      </c>
      <c r="D254" s="52">
        <f t="shared" si="20"/>
        <v>4.120121512904646</v>
      </c>
      <c r="E254" s="53">
        <f t="shared" si="21"/>
        <v>-1.5327052651640074</v>
      </c>
      <c r="F254" s="46">
        <f t="shared" si="24"/>
        <v>237.04918032786884</v>
      </c>
      <c r="G254" s="49">
        <f t="shared" si="22"/>
        <v>9.2058594702023377</v>
      </c>
    </row>
    <row r="255" spans="2:7" x14ac:dyDescent="0.2">
      <c r="B255" s="26">
        <f t="shared" si="23"/>
        <v>45533</v>
      </c>
      <c r="C255" s="47">
        <f t="shared" si="19"/>
        <v>242</v>
      </c>
      <c r="D255" s="52">
        <f t="shared" si="20"/>
        <v>4.1372886858750828</v>
      </c>
      <c r="E255" s="53">
        <f t="shared" si="21"/>
        <v>-1.2250797251722199</v>
      </c>
      <c r="F255" s="46">
        <f t="shared" si="24"/>
        <v>238.03278688524591</v>
      </c>
      <c r="G255" s="49">
        <f t="shared" si="22"/>
        <v>8.8342691057451024</v>
      </c>
    </row>
    <row r="256" spans="2:7" x14ac:dyDescent="0.2">
      <c r="B256" s="26">
        <f t="shared" si="23"/>
        <v>45534</v>
      </c>
      <c r="C256" s="47">
        <f t="shared" si="19"/>
        <v>243</v>
      </c>
      <c r="D256" s="52">
        <f t="shared" si="20"/>
        <v>4.1544558588455187</v>
      </c>
      <c r="E256" s="53">
        <f t="shared" si="21"/>
        <v>-0.91074231230630265</v>
      </c>
      <c r="F256" s="46">
        <f t="shared" si="24"/>
        <v>239.01639344262296</v>
      </c>
      <c r="G256" s="49">
        <f t="shared" si="22"/>
        <v>8.4600752416335645</v>
      </c>
    </row>
    <row r="257" spans="2:7" x14ac:dyDescent="0.2">
      <c r="B257" s="26">
        <f t="shared" si="23"/>
        <v>45535</v>
      </c>
      <c r="C257" s="47">
        <f t="shared" si="19"/>
        <v>244</v>
      </c>
      <c r="D257" s="52">
        <f t="shared" si="20"/>
        <v>4.1716230318159546</v>
      </c>
      <c r="E257" s="53">
        <f t="shared" si="21"/>
        <v>-0.589998187265798</v>
      </c>
      <c r="F257" s="46">
        <f t="shared" si="24"/>
        <v>240</v>
      </c>
      <c r="G257" s="49">
        <f t="shared" si="22"/>
        <v>8.0833881545170456</v>
      </c>
    </row>
    <row r="258" spans="2:7" x14ac:dyDescent="0.2">
      <c r="B258" s="26">
        <f t="shared" si="23"/>
        <v>45536</v>
      </c>
      <c r="C258" s="47">
        <f t="shared" si="19"/>
        <v>245</v>
      </c>
      <c r="D258" s="52">
        <f t="shared" si="20"/>
        <v>4.1887902047863905</v>
      </c>
      <c r="E258" s="53">
        <f t="shared" si="21"/>
        <v>-0.26316162828890372</v>
      </c>
      <c r="F258" s="46">
        <f t="shared" si="24"/>
        <v>240.98360655737704</v>
      </c>
      <c r="G258" s="49">
        <f t="shared" si="22"/>
        <v>7.7043188558090741</v>
      </c>
    </row>
    <row r="259" spans="2:7" x14ac:dyDescent="0.2">
      <c r="B259" s="26">
        <f t="shared" si="23"/>
        <v>45537</v>
      </c>
      <c r="C259" s="47">
        <f t="shared" si="19"/>
        <v>246</v>
      </c>
      <c r="D259" s="52">
        <f t="shared" si="20"/>
        <v>4.2059573777568264</v>
      </c>
      <c r="E259" s="53">
        <f t="shared" si="21"/>
        <v>6.9444320497143913E-2</v>
      </c>
      <c r="F259" s="46">
        <f t="shared" si="24"/>
        <v>241.96721311475409</v>
      </c>
      <c r="G259" s="49">
        <f t="shared" si="22"/>
        <v>7.3229790589718879</v>
      </c>
    </row>
    <row r="260" spans="2:7" x14ac:dyDescent="0.2">
      <c r="B260" s="26">
        <f t="shared" si="23"/>
        <v>45538</v>
      </c>
      <c r="C260" s="47">
        <f t="shared" si="19"/>
        <v>247</v>
      </c>
      <c r="D260" s="52">
        <f t="shared" si="20"/>
        <v>4.2231245507272632</v>
      </c>
      <c r="E260" s="53">
        <f t="shared" si="21"/>
        <v>0.40748821152525633</v>
      </c>
      <c r="F260" s="46">
        <f t="shared" si="24"/>
        <v>242.95081967213116</v>
      </c>
      <c r="G260" s="49">
        <f t="shared" si="22"/>
        <v>6.9394811465939421</v>
      </c>
    </row>
    <row r="261" spans="2:7" x14ac:dyDescent="0.2">
      <c r="B261" s="26">
        <f t="shared" si="23"/>
        <v>45539</v>
      </c>
      <c r="C261" s="47">
        <f t="shared" si="19"/>
        <v>248</v>
      </c>
      <c r="D261" s="52">
        <f t="shared" si="20"/>
        <v>4.2402917236976991</v>
      </c>
      <c r="E261" s="53">
        <f t="shared" si="21"/>
        <v>0.75063056661539351</v>
      </c>
      <c r="F261" s="46">
        <f t="shared" si="24"/>
        <v>243.9344262295082</v>
      </c>
      <c r="G261" s="49">
        <f t="shared" si="22"/>
        <v>6.5539381372702499</v>
      </c>
    </row>
    <row r="262" spans="2:7" x14ac:dyDescent="0.2">
      <c r="B262" s="26">
        <f t="shared" si="23"/>
        <v>45540</v>
      </c>
      <c r="C262" s="47">
        <f t="shared" si="19"/>
        <v>249</v>
      </c>
      <c r="D262" s="52">
        <f t="shared" si="20"/>
        <v>4.257458896668135</v>
      </c>
      <c r="E262" s="53">
        <f t="shared" si="21"/>
        <v>1.0985242597451987</v>
      </c>
      <c r="F262" s="46">
        <f t="shared" si="24"/>
        <v>244.91803278688525</v>
      </c>
      <c r="G262" s="49">
        <f t="shared" si="22"/>
        <v>6.1664636522952812</v>
      </c>
    </row>
    <row r="263" spans="2:7" x14ac:dyDescent="0.2">
      <c r="B263" s="26">
        <f t="shared" si="23"/>
        <v>45541</v>
      </c>
      <c r="C263" s="47">
        <f t="shared" si="19"/>
        <v>250</v>
      </c>
      <c r="D263" s="52">
        <f t="shared" si="20"/>
        <v>4.2746260696385709</v>
      </c>
      <c r="E263" s="53">
        <f t="shared" si="21"/>
        <v>1.4508149093179721</v>
      </c>
      <c r="F263" s="46">
        <f t="shared" si="24"/>
        <v>245.90163934426229</v>
      </c>
      <c r="G263" s="49">
        <f t="shared" si="22"/>
        <v>5.7771718821782247</v>
      </c>
    </row>
    <row r="264" spans="2:7" x14ac:dyDescent="0.2">
      <c r="B264" s="26">
        <f t="shared" si="23"/>
        <v>45542</v>
      </c>
      <c r="C264" s="47">
        <f t="shared" si="19"/>
        <v>251</v>
      </c>
      <c r="D264" s="52">
        <f t="shared" si="20"/>
        <v>4.2917932426090069</v>
      </c>
      <c r="E264" s="53">
        <f t="shared" si="21"/>
        <v>1.8071412794708623</v>
      </c>
      <c r="F264" s="46">
        <f t="shared" si="24"/>
        <v>246.88524590163934</v>
      </c>
      <c r="G264" s="49">
        <f t="shared" si="22"/>
        <v>5.3861775529906026</v>
      </c>
    </row>
    <row r="265" spans="2:7" x14ac:dyDescent="0.2">
      <c r="B265" s="26">
        <f t="shared" si="23"/>
        <v>45543</v>
      </c>
      <c r="C265" s="47">
        <f t="shared" si="19"/>
        <v>252</v>
      </c>
      <c r="D265" s="52">
        <f t="shared" si="20"/>
        <v>4.3089604155794436</v>
      </c>
      <c r="E265" s="53">
        <f t="shared" si="21"/>
        <v>2.1671356899549683</v>
      </c>
      <c r="F265" s="46">
        <f t="shared" si="24"/>
        <v>247.86885245901638</v>
      </c>
      <c r="G265" s="49">
        <f t="shared" si="22"/>
        <v>4.9935958925558488</v>
      </c>
    </row>
    <row r="266" spans="2:7" x14ac:dyDescent="0.2">
      <c r="B266" s="26">
        <f t="shared" si="23"/>
        <v>45544</v>
      </c>
      <c r="C266" s="47">
        <f t="shared" si="19"/>
        <v>253</v>
      </c>
      <c r="D266" s="52">
        <f t="shared" si="20"/>
        <v>4.3261275885498796</v>
      </c>
      <c r="E266" s="53">
        <f t="shared" si="21"/>
        <v>2.5304244341088205</v>
      </c>
      <c r="F266" s="46">
        <f t="shared" si="24"/>
        <v>248.85245901639345</v>
      </c>
      <c r="G266" s="49">
        <f t="shared" si="22"/>
        <v>4.5995425964912222</v>
      </c>
    </row>
    <row r="267" spans="2:7" x14ac:dyDescent="0.2">
      <c r="B267" s="26">
        <f t="shared" si="23"/>
        <v>45545</v>
      </c>
      <c r="C267" s="47">
        <f t="shared" si="19"/>
        <v>254</v>
      </c>
      <c r="D267" s="52">
        <f t="shared" si="20"/>
        <v>4.3432947615203155</v>
      </c>
      <c r="E267" s="53">
        <f t="shared" si="21"/>
        <v>2.896628204437389</v>
      </c>
      <c r="F267" s="46">
        <f t="shared" si="24"/>
        <v>249.8360655737705</v>
      </c>
      <c r="G267" s="49">
        <f t="shared" si="22"/>
        <v>4.2041337941117565</v>
      </c>
    </row>
    <row r="268" spans="2:7" x14ac:dyDescent="0.2">
      <c r="B268" s="26">
        <f t="shared" si="23"/>
        <v>45546</v>
      </c>
      <c r="C268" s="47">
        <f t="shared" si="19"/>
        <v>255</v>
      </c>
      <c r="D268" s="52">
        <f t="shared" si="20"/>
        <v>4.3604619344907514</v>
      </c>
      <c r="E268" s="53">
        <f t="shared" si="21"/>
        <v>3.2653625252989986</v>
      </c>
      <c r="F268" s="46">
        <f t="shared" si="24"/>
        <v>250.81967213114754</v>
      </c>
      <c r="G268" s="49">
        <f t="shared" si="22"/>
        <v>3.8074860142064186</v>
      </c>
    </row>
    <row r="269" spans="2:7" x14ac:dyDescent="0.2">
      <c r="B269" s="26">
        <f t="shared" si="23"/>
        <v>45547</v>
      </c>
      <c r="C269" s="47">
        <f t="shared" si="19"/>
        <v>256</v>
      </c>
      <c r="D269" s="52">
        <f t="shared" si="20"/>
        <v>4.3776291074611873</v>
      </c>
      <c r="E269" s="53">
        <f t="shared" si="21"/>
        <v>3.6362381921946554</v>
      </c>
      <c r="F269" s="46">
        <f t="shared" si="24"/>
        <v>251.80327868852459</v>
      </c>
      <c r="G269" s="49">
        <f t="shared" si="22"/>
        <v>3.4097161506965379</v>
      </c>
    </row>
    <row r="270" spans="2:7" x14ac:dyDescent="0.2">
      <c r="B270" s="26">
        <f t="shared" si="23"/>
        <v>45548</v>
      </c>
      <c r="C270" s="47">
        <f t="shared" si="19"/>
        <v>257</v>
      </c>
      <c r="D270" s="52">
        <f t="shared" si="20"/>
        <v>4.3947962804316232</v>
      </c>
      <c r="E270" s="53">
        <f t="shared" si="21"/>
        <v>4.0088617171459617</v>
      </c>
      <c r="F270" s="46">
        <f t="shared" si="24"/>
        <v>252.78688524590163</v>
      </c>
      <c r="G270" s="49">
        <f t="shared" si="22"/>
        <v>3.0109414281866127</v>
      </c>
    </row>
    <row r="271" spans="2:7" x14ac:dyDescent="0.2">
      <c r="B271" s="26">
        <f t="shared" si="23"/>
        <v>45549</v>
      </c>
      <c r="C271" s="47">
        <f t="shared" ref="C271:C334" si="25">B271-DATE(YEAR(B271),1,0)</f>
        <v>258</v>
      </c>
      <c r="D271" s="52">
        <f t="shared" ref="D271:D334" si="26">2*PI()*(C271-1)/$D$5</f>
        <v>4.4119634534020591</v>
      </c>
      <c r="E271" s="53">
        <f t="shared" ref="E271:E334" si="27">229.18*(0.000075+0.001868*COS($D271)-0.032077*SIN($D271)-0.014615*COS(2*$D271)-0.040849*SIN(2*$D271))</f>
        <v>4.3828357796406303</v>
      </c>
      <c r="F271" s="46">
        <f t="shared" si="24"/>
        <v>253.7704918032787</v>
      </c>
      <c r="G271" s="49">
        <f t="shared" ref="G271:G334" si="28">-23.45*COS((PI()/180)*(360/$D$5)*(C271+10))</f>
        <v>2.6112793674177626</v>
      </c>
    </row>
    <row r="272" spans="2:7" x14ac:dyDescent="0.2">
      <c r="B272" s="26">
        <f t="shared" ref="B272:B335" si="29">B271+1</f>
        <v>45550</v>
      </c>
      <c r="C272" s="47">
        <f t="shared" si="25"/>
        <v>259</v>
      </c>
      <c r="D272" s="52">
        <f t="shared" si="26"/>
        <v>4.429130626372495</v>
      </c>
      <c r="E272" s="53">
        <f t="shared" si="27"/>
        <v>4.7577596826177837</v>
      </c>
      <c r="F272" s="46">
        <f t="shared" si="24"/>
        <v>254.75409836065575</v>
      </c>
      <c r="G272" s="49">
        <f t="shared" si="28"/>
        <v>2.210847750633703</v>
      </c>
    </row>
    <row r="273" spans="2:7" x14ac:dyDescent="0.2">
      <c r="B273" s="26">
        <f t="shared" si="29"/>
        <v>45551</v>
      </c>
      <c r="C273" s="47">
        <f t="shared" si="25"/>
        <v>260</v>
      </c>
      <c r="D273" s="52">
        <f t="shared" si="26"/>
        <v>4.4462977993429309</v>
      </c>
      <c r="E273" s="53">
        <f t="shared" si="27"/>
        <v>5.1332298129592902</v>
      </c>
      <c r="F273" s="46">
        <f t="shared" si="24"/>
        <v>255.73770491803279</v>
      </c>
      <c r="G273" s="49">
        <f t="shared" si="28"/>
        <v>1.8097645868698586</v>
      </c>
    </row>
    <row r="274" spans="2:7" x14ac:dyDescent="0.2">
      <c r="B274" s="26">
        <f t="shared" si="29"/>
        <v>45552</v>
      </c>
      <c r="C274" s="47">
        <f t="shared" si="25"/>
        <v>261</v>
      </c>
      <c r="D274" s="52">
        <f t="shared" si="26"/>
        <v>4.4634649723133668</v>
      </c>
      <c r="E274" s="53">
        <f t="shared" si="27"/>
        <v>5.5088401059477174</v>
      </c>
      <c r="F274" s="46">
        <f t="shared" si="24"/>
        <v>256.72131147540983</v>
      </c>
      <c r="G274" s="49">
        <f t="shared" si="28"/>
        <v>1.4081480771755421</v>
      </c>
    </row>
    <row r="275" spans="2:7" x14ac:dyDescent="0.2">
      <c r="B275" s="26">
        <f t="shared" si="29"/>
        <v>45553</v>
      </c>
      <c r="C275" s="47">
        <f t="shared" si="25"/>
        <v>262</v>
      </c>
      <c r="D275" s="52">
        <f t="shared" si="26"/>
        <v>4.4806321452838027</v>
      </c>
      <c r="E275" s="53">
        <f t="shared" si="27"/>
        <v>5.884182513146853</v>
      </c>
      <c r="F275" s="46">
        <f t="shared" si="24"/>
        <v>257.70491803278691</v>
      </c>
      <c r="G275" s="49">
        <f t="shared" si="28"/>
        <v>1.0061165797795582</v>
      </c>
    </row>
    <row r="276" spans="2:7" x14ac:dyDescent="0.2">
      <c r="B276" s="26">
        <f t="shared" si="29"/>
        <v>45554</v>
      </c>
      <c r="C276" s="47">
        <f t="shared" si="25"/>
        <v>263</v>
      </c>
      <c r="D276" s="52">
        <f t="shared" si="26"/>
        <v>4.4977993182542395</v>
      </c>
      <c r="E276" s="53">
        <f t="shared" si="27"/>
        <v>6.2588474731564165</v>
      </c>
      <c r="F276" s="46">
        <f t="shared" si="24"/>
        <v>258.68852459016392</v>
      </c>
      <c r="G276" s="49">
        <f t="shared" si="28"/>
        <v>0.60378857520949203</v>
      </c>
    </row>
    <row r="277" spans="2:7" x14ac:dyDescent="0.2">
      <c r="B277" s="26">
        <f t="shared" si="29"/>
        <v>45555</v>
      </c>
      <c r="C277" s="47">
        <f t="shared" si="25"/>
        <v>264</v>
      </c>
      <c r="D277" s="52">
        <f t="shared" si="26"/>
        <v>4.5149664912246754</v>
      </c>
      <c r="E277" s="53">
        <f t="shared" si="27"/>
        <v>6.6324243846889965</v>
      </c>
      <c r="F277" s="46">
        <f t="shared" si="24"/>
        <v>259.67213114754099</v>
      </c>
      <c r="G277" s="49">
        <f t="shared" si="28"/>
        <v>0.20128263137495472</v>
      </c>
    </row>
    <row r="278" spans="2:7" x14ac:dyDescent="0.2">
      <c r="B278" s="26">
        <f t="shared" si="29"/>
        <v>45556</v>
      </c>
      <c r="C278" s="47">
        <f t="shared" si="25"/>
        <v>265</v>
      </c>
      <c r="D278" s="52">
        <f t="shared" si="26"/>
        <v>4.5321336641951113</v>
      </c>
      <c r="E278" s="53">
        <f t="shared" si="27"/>
        <v>7.0045020814147136</v>
      </c>
      <c r="F278" s="46">
        <f t="shared" si="24"/>
        <v>260.65573770491801</v>
      </c>
      <c r="G278" s="49">
        <f t="shared" si="28"/>
        <v>-0.20128263137494609</v>
      </c>
    </row>
    <row r="279" spans="2:7" x14ac:dyDescent="0.2">
      <c r="B279" s="26">
        <f t="shared" si="29"/>
        <v>45557</v>
      </c>
      <c r="C279" s="47">
        <f t="shared" si="25"/>
        <v>266</v>
      </c>
      <c r="D279" s="52">
        <f t="shared" si="26"/>
        <v>4.5493008371655472</v>
      </c>
      <c r="E279" s="53">
        <f t="shared" si="27"/>
        <v>7.3746693080162187</v>
      </c>
      <c r="F279" s="46">
        <f t="shared" si="24"/>
        <v>261.63934426229508</v>
      </c>
      <c r="G279" s="49">
        <f t="shared" si="28"/>
        <v>-0.60378857520948348</v>
      </c>
    </row>
    <row r="280" spans="2:7" x14ac:dyDescent="0.2">
      <c r="B280" s="26">
        <f t="shared" si="29"/>
        <v>45558</v>
      </c>
      <c r="C280" s="47">
        <f t="shared" si="25"/>
        <v>267</v>
      </c>
      <c r="D280" s="52">
        <f t="shared" si="26"/>
        <v>4.5664680101359831</v>
      </c>
      <c r="E280" s="53">
        <f t="shared" si="27"/>
        <v>7.7425151968956785</v>
      </c>
      <c r="F280" s="46">
        <f t="shared" si="24"/>
        <v>262.62295081967216</v>
      </c>
      <c r="G280" s="49">
        <f t="shared" si="28"/>
        <v>-1.0061165797795495</v>
      </c>
    </row>
    <row r="281" spans="2:7" x14ac:dyDescent="0.2">
      <c r="B281" s="26">
        <f t="shared" si="29"/>
        <v>45559</v>
      </c>
      <c r="C281" s="47">
        <f t="shared" si="25"/>
        <v>268</v>
      </c>
      <c r="D281" s="52">
        <f t="shared" si="26"/>
        <v>4.583635183106419</v>
      </c>
      <c r="E281" s="53">
        <f t="shared" si="27"/>
        <v>8.1076297449741439</v>
      </c>
      <c r="F281" s="46">
        <f t="shared" si="24"/>
        <v>263.60655737704917</v>
      </c>
      <c r="G281" s="49">
        <f t="shared" si="28"/>
        <v>-1.4081480771755337</v>
      </c>
    </row>
    <row r="282" spans="2:7" x14ac:dyDescent="0.2">
      <c r="B282" s="26">
        <f t="shared" si="29"/>
        <v>45560</v>
      </c>
      <c r="C282" s="47">
        <f t="shared" si="25"/>
        <v>269</v>
      </c>
      <c r="D282" s="52">
        <f t="shared" si="26"/>
        <v>4.6008023560768558</v>
      </c>
      <c r="E282" s="53">
        <f t="shared" si="27"/>
        <v>8.4696042900234687</v>
      </c>
      <c r="F282" s="46">
        <f t="shared" si="24"/>
        <v>264.59016393442624</v>
      </c>
      <c r="G282" s="49">
        <f t="shared" si="28"/>
        <v>-1.8097645868698502</v>
      </c>
    </row>
    <row r="283" spans="2:7" x14ac:dyDescent="0.2">
      <c r="B283" s="26">
        <f t="shared" si="29"/>
        <v>45561</v>
      </c>
      <c r="C283" s="47">
        <f t="shared" si="25"/>
        <v>270</v>
      </c>
      <c r="D283" s="52">
        <f t="shared" si="26"/>
        <v>4.6179695290472917</v>
      </c>
      <c r="E283" s="53">
        <f t="shared" si="27"/>
        <v>8.8280319859713252</v>
      </c>
      <c r="F283" s="46">
        <f t="shared" si="24"/>
        <v>265.57377049180326</v>
      </c>
      <c r="G283" s="49">
        <f t="shared" si="28"/>
        <v>-2.2108477506336941</v>
      </c>
    </row>
    <row r="284" spans="2:7" x14ac:dyDescent="0.2">
      <c r="B284" s="26">
        <f t="shared" si="29"/>
        <v>45562</v>
      </c>
      <c r="C284" s="47">
        <f t="shared" si="25"/>
        <v>271</v>
      </c>
      <c r="D284" s="52">
        <f t="shared" si="26"/>
        <v>4.6351367020177277</v>
      </c>
      <c r="E284" s="53">
        <f t="shared" si="27"/>
        <v>9.1825082766211423</v>
      </c>
      <c r="F284" s="46">
        <f t="shared" si="24"/>
        <v>266.55737704918033</v>
      </c>
      <c r="G284" s="49">
        <f t="shared" si="28"/>
        <v>-2.6112793674177541</v>
      </c>
    </row>
    <row r="285" spans="2:7" x14ac:dyDescent="0.2">
      <c r="B285" s="26">
        <f t="shared" si="29"/>
        <v>45563</v>
      </c>
      <c r="C285" s="47">
        <f t="shared" si="25"/>
        <v>272</v>
      </c>
      <c r="D285" s="52">
        <f t="shared" si="26"/>
        <v>4.6523038749881636</v>
      </c>
      <c r="E285" s="53">
        <f t="shared" si="27"/>
        <v>9.5326313672300085</v>
      </c>
      <c r="F285" s="46">
        <f t="shared" si="24"/>
        <v>267.5409836065574</v>
      </c>
      <c r="G285" s="49">
        <f t="shared" si="28"/>
        <v>-3.0109414281866251</v>
      </c>
    </row>
    <row r="286" spans="2:7" x14ac:dyDescent="0.2">
      <c r="B286" s="26">
        <f t="shared" si="29"/>
        <v>45564</v>
      </c>
      <c r="C286" s="47">
        <f t="shared" si="25"/>
        <v>273</v>
      </c>
      <c r="D286" s="52">
        <f t="shared" si="26"/>
        <v>4.6694710479586004</v>
      </c>
      <c r="E286" s="53">
        <f t="shared" si="27"/>
        <v>9.8780026933904477</v>
      </c>
      <c r="F286" s="46">
        <f t="shared" si="24"/>
        <v>268.52459016393442</v>
      </c>
      <c r="G286" s="49">
        <f t="shared" si="28"/>
        <v>-3.4097161506965294</v>
      </c>
    </row>
    <row r="287" spans="2:7" x14ac:dyDescent="0.2">
      <c r="B287" s="26">
        <f t="shared" si="29"/>
        <v>45565</v>
      </c>
      <c r="C287" s="47">
        <f t="shared" si="25"/>
        <v>274</v>
      </c>
      <c r="D287" s="52">
        <f t="shared" si="26"/>
        <v>4.6866382209290363</v>
      </c>
      <c r="E287" s="53">
        <f t="shared" si="27"/>
        <v>10.218227386664635</v>
      </c>
      <c r="F287" s="46">
        <f t="shared" si="24"/>
        <v>269.50819672131149</v>
      </c>
      <c r="G287" s="49">
        <f t="shared" si="28"/>
        <v>-3.8074860142064102</v>
      </c>
    </row>
    <row r="288" spans="2:7" x14ac:dyDescent="0.2">
      <c r="B288" s="26">
        <f t="shared" si="29"/>
        <v>45566</v>
      </c>
      <c r="C288" s="47">
        <f t="shared" si="25"/>
        <v>275</v>
      </c>
      <c r="D288" s="52">
        <f t="shared" si="26"/>
        <v>4.7038053938994722</v>
      </c>
      <c r="E288" s="53">
        <f t="shared" si="27"/>
        <v>10.552914736423645</v>
      </c>
      <c r="F288" s="46">
        <f t="shared" si="24"/>
        <v>270.49180327868851</v>
      </c>
      <c r="G288" s="49">
        <f t="shared" si="28"/>
        <v>-4.2041337941117485</v>
      </c>
    </row>
    <row r="289" spans="2:7" x14ac:dyDescent="0.2">
      <c r="B289" s="26">
        <f t="shared" si="29"/>
        <v>45567</v>
      </c>
      <c r="C289" s="47">
        <f t="shared" si="25"/>
        <v>276</v>
      </c>
      <c r="D289" s="52">
        <f t="shared" si="26"/>
        <v>4.7209725668699081</v>
      </c>
      <c r="E289" s="53">
        <f t="shared" si="27"/>
        <v>10.88167864734811</v>
      </c>
      <c r="F289" s="46">
        <f t="shared" si="24"/>
        <v>271.47540983606558</v>
      </c>
      <c r="G289" s="49">
        <f t="shared" si="28"/>
        <v>-4.5995425964912142</v>
      </c>
    </row>
    <row r="290" spans="2:7" x14ac:dyDescent="0.2">
      <c r="B290" s="26">
        <f t="shared" si="29"/>
        <v>45568</v>
      </c>
      <c r="C290" s="47">
        <f t="shared" si="25"/>
        <v>277</v>
      </c>
      <c r="D290" s="52">
        <f t="shared" si="26"/>
        <v>4.738139739840344</v>
      </c>
      <c r="E290" s="53">
        <f t="shared" si="27"/>
        <v>11.204138092052107</v>
      </c>
      <c r="F290" s="46">
        <f t="shared" si="24"/>
        <v>272.4590163934426</v>
      </c>
      <c r="G290" s="49">
        <f t="shared" si="28"/>
        <v>-4.9935958925558408</v>
      </c>
    </row>
    <row r="291" spans="2:7" x14ac:dyDescent="0.2">
      <c r="B291" s="26">
        <f t="shared" si="29"/>
        <v>45569</v>
      </c>
      <c r="C291" s="47">
        <f t="shared" si="25"/>
        <v>278</v>
      </c>
      <c r="D291" s="52">
        <f t="shared" si="26"/>
        <v>4.7553069128107799</v>
      </c>
      <c r="E291" s="53">
        <f t="shared" si="27"/>
        <v>11.519917558297481</v>
      </c>
      <c r="F291" s="46">
        <f t="shared" si="24"/>
        <v>273.44262295081967</v>
      </c>
      <c r="G291" s="49">
        <f t="shared" si="28"/>
        <v>-5.3861775529905946</v>
      </c>
    </row>
    <row r="292" spans="2:7" x14ac:dyDescent="0.2">
      <c r="B292" s="26">
        <f t="shared" si="29"/>
        <v>45570</v>
      </c>
      <c r="C292" s="47">
        <f t="shared" si="25"/>
        <v>279</v>
      </c>
      <c r="D292" s="52">
        <f t="shared" si="26"/>
        <v>4.7724740857812158</v>
      </c>
      <c r="E292" s="53">
        <f t="shared" si="27"/>
        <v>11.828647490271928</v>
      </c>
      <c r="F292" s="46">
        <f t="shared" si="24"/>
        <v>274.42622950819674</v>
      </c>
      <c r="G292" s="49">
        <f t="shared" si="28"/>
        <v>-5.7771718821782363</v>
      </c>
    </row>
    <row r="293" spans="2:7" x14ac:dyDescent="0.2">
      <c r="B293" s="26">
        <f t="shared" si="29"/>
        <v>45571</v>
      </c>
      <c r="C293" s="47">
        <f t="shared" si="25"/>
        <v>280</v>
      </c>
      <c r="D293" s="52">
        <f t="shared" si="26"/>
        <v>4.7896412587516517</v>
      </c>
      <c r="E293" s="53">
        <f t="shared" si="27"/>
        <v>12.129964723411165</v>
      </c>
      <c r="F293" s="46">
        <f t="shared" si="24"/>
        <v>275.40983606557376</v>
      </c>
      <c r="G293" s="49">
        <f t="shared" si="28"/>
        <v>-6.166463652295274</v>
      </c>
    </row>
    <row r="294" spans="2:7" x14ac:dyDescent="0.2">
      <c r="B294" s="26">
        <f t="shared" si="29"/>
        <v>45572</v>
      </c>
      <c r="C294" s="47">
        <f t="shared" si="25"/>
        <v>281</v>
      </c>
      <c r="D294" s="52">
        <f t="shared" si="26"/>
        <v>4.8068084317220876</v>
      </c>
      <c r="E294" s="53">
        <f t="shared" si="27"/>
        <v>12.423512912252857</v>
      </c>
      <c r="F294" s="46">
        <f t="shared" si="24"/>
        <v>276.39344262295083</v>
      </c>
      <c r="G294" s="49">
        <f t="shared" si="28"/>
        <v>-6.5539381372702419</v>
      </c>
    </row>
    <row r="295" spans="2:7" x14ac:dyDescent="0.2">
      <c r="B295" s="26">
        <f t="shared" si="29"/>
        <v>45573</v>
      </c>
      <c r="C295" s="47">
        <f t="shared" si="25"/>
        <v>282</v>
      </c>
      <c r="D295" s="52">
        <f t="shared" si="26"/>
        <v>4.8239756046925235</v>
      </c>
      <c r="E295" s="53">
        <f t="shared" si="27"/>
        <v>12.708942950818024</v>
      </c>
      <c r="F295" s="46">
        <f t="shared" si="24"/>
        <v>277.37704918032784</v>
      </c>
      <c r="G295" s="49">
        <f t="shared" si="28"/>
        <v>-6.9394811465939341</v>
      </c>
    </row>
    <row r="296" spans="2:7" x14ac:dyDescent="0.2">
      <c r="B296" s="26">
        <f t="shared" si="29"/>
        <v>45574</v>
      </c>
      <c r="C296" s="47">
        <f t="shared" si="25"/>
        <v>283</v>
      </c>
      <c r="D296" s="52">
        <f t="shared" si="26"/>
        <v>4.8411427776629594</v>
      </c>
      <c r="E296" s="53">
        <f t="shared" si="27"/>
        <v>12.985913385024331</v>
      </c>
      <c r="F296" s="46">
        <f t="shared" si="24"/>
        <v>278.36065573770492</v>
      </c>
      <c r="G296" s="49">
        <f t="shared" si="28"/>
        <v>-7.32297905897188</v>
      </c>
    </row>
    <row r="297" spans="2:7" x14ac:dyDescent="0.2">
      <c r="B297" s="26">
        <f t="shared" si="29"/>
        <v>45575</v>
      </c>
      <c r="C297" s="47">
        <f t="shared" si="25"/>
        <v>284</v>
      </c>
      <c r="D297" s="52">
        <f t="shared" si="26"/>
        <v>4.8583099506333962</v>
      </c>
      <c r="E297" s="53">
        <f t="shared" si="27"/>
        <v>13.254090816644883</v>
      </c>
      <c r="F297" s="46">
        <f t="shared" si="24"/>
        <v>279.34426229508199</v>
      </c>
      <c r="G297" s="49">
        <f t="shared" si="28"/>
        <v>-7.7043188558090661</v>
      </c>
    </row>
    <row r="298" spans="2:7" x14ac:dyDescent="0.2">
      <c r="B298" s="26">
        <f t="shared" si="29"/>
        <v>45576</v>
      </c>
      <c r="C298" s="47">
        <f t="shared" si="25"/>
        <v>285</v>
      </c>
      <c r="D298" s="52">
        <f t="shared" si="26"/>
        <v>4.8754771236038321</v>
      </c>
      <c r="E298" s="53">
        <f t="shared" si="27"/>
        <v>13.513150298335828</v>
      </c>
      <c r="F298" s="46">
        <f t="shared" si="24"/>
        <v>280.32786885245901</v>
      </c>
      <c r="G298" s="49">
        <f t="shared" si="28"/>
        <v>-8.0833881545170367</v>
      </c>
    </row>
    <row r="299" spans="2:7" x14ac:dyDescent="0.2">
      <c r="B299" s="26">
        <f t="shared" si="29"/>
        <v>45577</v>
      </c>
      <c r="C299" s="47">
        <f t="shared" si="25"/>
        <v>286</v>
      </c>
      <c r="D299" s="52">
        <f t="shared" si="26"/>
        <v>4.892644296574268</v>
      </c>
      <c r="E299" s="53">
        <f t="shared" si="27"/>
        <v>13.762775719266754</v>
      </c>
      <c r="F299" s="46">
        <f t="shared" si="24"/>
        <v>281.31147540983608</v>
      </c>
      <c r="G299" s="49">
        <f t="shared" si="28"/>
        <v>-8.4600752416335556</v>
      </c>
    </row>
    <row r="300" spans="2:7" x14ac:dyDescent="0.2">
      <c r="B300" s="26">
        <f t="shared" si="29"/>
        <v>45578</v>
      </c>
      <c r="C300" s="47">
        <f t="shared" si="25"/>
        <v>287</v>
      </c>
      <c r="D300" s="52">
        <f t="shared" si="26"/>
        <v>4.9098114695447039</v>
      </c>
      <c r="E300" s="53">
        <f t="shared" si="27"/>
        <v>14.002660180898287</v>
      </c>
      <c r="F300" s="46">
        <f t="shared" si="24"/>
        <v>282.29508196721309</v>
      </c>
      <c r="G300" s="49">
        <f t="shared" si="28"/>
        <v>-8.8342691057450953</v>
      </c>
    </row>
    <row r="301" spans="2:7" x14ac:dyDescent="0.2">
      <c r="B301" s="26">
        <f t="shared" si="29"/>
        <v>45579</v>
      </c>
      <c r="C301" s="47">
        <f t="shared" si="25"/>
        <v>288</v>
      </c>
      <c r="D301" s="52">
        <f t="shared" si="26"/>
        <v>4.9269786425151398</v>
      </c>
      <c r="E301" s="53">
        <f t="shared" si="27"/>
        <v>14.232506362463221</v>
      </c>
      <c r="F301" s="46">
        <f t="shared" si="24"/>
        <v>283.27868852459017</v>
      </c>
      <c r="G301" s="49">
        <f t="shared" si="28"/>
        <v>-9.2058594702023306</v>
      </c>
    </row>
    <row r="302" spans="2:7" x14ac:dyDescent="0.2">
      <c r="B302" s="26">
        <f t="shared" si="29"/>
        <v>45580</v>
      </c>
      <c r="C302" s="47">
        <f t="shared" si="25"/>
        <v>289</v>
      </c>
      <c r="D302" s="52">
        <f t="shared" si="26"/>
        <v>4.9441458154855757</v>
      </c>
      <c r="E302" s="53">
        <f t="shared" si="27"/>
        <v>14.452026875719179</v>
      </c>
      <c r="F302" s="46">
        <f t="shared" si="24"/>
        <v>284.26229508196724</v>
      </c>
      <c r="G302" s="49">
        <f t="shared" si="28"/>
        <v>-9.5747368256192988</v>
      </c>
    </row>
    <row r="303" spans="2:7" x14ac:dyDescent="0.2">
      <c r="B303" s="26">
        <f t="shared" si="29"/>
        <v>45581</v>
      </c>
      <c r="C303" s="47">
        <f t="shared" si="25"/>
        <v>290</v>
      </c>
      <c r="D303" s="52">
        <f t="shared" si="26"/>
        <v>4.9613129884560117</v>
      </c>
      <c r="E303" s="53">
        <f t="shared" si="27"/>
        <v>14.6609446085534</v>
      </c>
      <c r="F303" s="46">
        <f t="shared" si="24"/>
        <v>285.24590163934425</v>
      </c>
      <c r="G303" s="49">
        <f t="shared" si="28"/>
        <v>-9.9407924621462289</v>
      </c>
    </row>
    <row r="304" spans="2:7" x14ac:dyDescent="0.2">
      <c r="B304" s="26">
        <f t="shared" si="29"/>
        <v>45582</v>
      </c>
      <c r="C304" s="47">
        <f t="shared" si="25"/>
        <v>291</v>
      </c>
      <c r="D304" s="52">
        <f t="shared" si="26"/>
        <v>4.9784801614264476</v>
      </c>
      <c r="E304" s="53">
        <f t="shared" si="27"/>
        <v>14.858993057033262</v>
      </c>
      <c r="F304" s="46">
        <f t="shared" si="24"/>
        <v>286.22950819672133</v>
      </c>
      <c r="G304" s="49">
        <f t="shared" si="28"/>
        <v>-10.303918501506864</v>
      </c>
    </row>
    <row r="305" spans="2:7" x14ac:dyDescent="0.2">
      <c r="B305" s="26">
        <f t="shared" si="29"/>
        <v>45583</v>
      </c>
      <c r="C305" s="47">
        <f t="shared" si="25"/>
        <v>292</v>
      </c>
      <c r="D305" s="52">
        <f t="shared" si="26"/>
        <v>4.9956473343968844</v>
      </c>
      <c r="E305" s="53">
        <f t="shared" si="27"/>
        <v>15.045916645509418</v>
      </c>
      <c r="F305" s="46">
        <f t="shared" si="24"/>
        <v>287.21311475409834</v>
      </c>
      <c r="G305" s="49">
        <f t="shared" si="28"/>
        <v>-10.664007928790671</v>
      </c>
    </row>
    <row r="306" spans="2:7" x14ac:dyDescent="0.2">
      <c r="B306" s="26">
        <f t="shared" si="29"/>
        <v>45584</v>
      </c>
      <c r="C306" s="47">
        <f t="shared" si="25"/>
        <v>293</v>
      </c>
      <c r="D306" s="52">
        <f t="shared" si="26"/>
        <v>5.0128145073673203</v>
      </c>
      <c r="E306" s="53">
        <f t="shared" si="27"/>
        <v>15.221471034392588</v>
      </c>
      <c r="F306" s="46">
        <f t="shared" si="24"/>
        <v>288.19672131147541</v>
      </c>
      <c r="G306" s="49">
        <f t="shared" si="28"/>
        <v>-11.020954623990644</v>
      </c>
    </row>
    <row r="307" spans="2:7" x14ac:dyDescent="0.2">
      <c r="B307" s="26">
        <f t="shared" si="29"/>
        <v>45585</v>
      </c>
      <c r="C307" s="47">
        <f t="shared" si="25"/>
        <v>294</v>
      </c>
      <c r="D307" s="52">
        <f t="shared" si="26"/>
        <v>5.0299816803377562</v>
      </c>
      <c r="E307" s="53">
        <f t="shared" si="27"/>
        <v>15.385423415239318</v>
      </c>
      <c r="F307" s="46">
        <f t="shared" si="24"/>
        <v>289.18032786885249</v>
      </c>
      <c r="G307" s="49">
        <f t="shared" si="28"/>
        <v>-11.374653393277354</v>
      </c>
    </row>
    <row r="308" spans="2:7" x14ac:dyDescent="0.2">
      <c r="B308" s="26">
        <f t="shared" si="29"/>
        <v>45586</v>
      </c>
      <c r="C308" s="47">
        <f t="shared" si="25"/>
        <v>295</v>
      </c>
      <c r="D308" s="52">
        <f t="shared" si="26"/>
        <v>5.0471488533081921</v>
      </c>
      <c r="E308" s="53">
        <f t="shared" si="27"/>
        <v>15.537552792796628</v>
      </c>
      <c r="F308" s="46">
        <f t="shared" si="24"/>
        <v>290.1639344262295</v>
      </c>
      <c r="G308" s="49">
        <f t="shared" si="28"/>
        <v>-11.725000000000001</v>
      </c>
    </row>
    <row r="309" spans="2:7" x14ac:dyDescent="0.2">
      <c r="B309" s="26">
        <f t="shared" si="29"/>
        <v>45587</v>
      </c>
      <c r="C309" s="47">
        <f t="shared" si="25"/>
        <v>296</v>
      </c>
      <c r="D309" s="52">
        <f t="shared" si="26"/>
        <v>5.0643160262786289</v>
      </c>
      <c r="E309" s="53">
        <f t="shared" si="27"/>
        <v>15.677650253671059</v>
      </c>
      <c r="F309" s="46">
        <f t="shared" si="24"/>
        <v>291.14754098360658</v>
      </c>
      <c r="G309" s="49">
        <f t="shared" si="28"/>
        <v>-12.071891195405531</v>
      </c>
    </row>
    <row r="310" spans="2:7" x14ac:dyDescent="0.2">
      <c r="B310" s="26">
        <f t="shared" si="29"/>
        <v>45588</v>
      </c>
      <c r="C310" s="47">
        <f t="shared" si="25"/>
        <v>297</v>
      </c>
      <c r="D310" s="52">
        <f t="shared" si="26"/>
        <v>5.0814831992490648</v>
      </c>
      <c r="E310" s="53">
        <f t="shared" si="27"/>
        <v>15.805519221302816</v>
      </c>
      <c r="F310" s="46">
        <f t="shared" ref="F310:F378" si="30">360*C310/$D$5</f>
        <v>292.13114754098359</v>
      </c>
      <c r="G310" s="49">
        <f t="shared" si="28"/>
        <v>-12.415224749066439</v>
      </c>
    </row>
    <row r="311" spans="2:7" x14ac:dyDescent="0.2">
      <c r="B311" s="26">
        <f t="shared" si="29"/>
        <v>45589</v>
      </c>
      <c r="C311" s="47">
        <f t="shared" si="25"/>
        <v>298</v>
      </c>
      <c r="D311" s="52">
        <f t="shared" si="26"/>
        <v>5.0986503722195007</v>
      </c>
      <c r="E311" s="53">
        <f t="shared" si="27"/>
        <v>15.920975696942115</v>
      </c>
      <c r="F311" s="46">
        <f t="shared" si="30"/>
        <v>293.11475409836066</v>
      </c>
      <c r="G311" s="49">
        <f t="shared" si="28"/>
        <v>-12.754899479008589</v>
      </c>
    </row>
    <row r="312" spans="2:7" x14ac:dyDescent="0.2">
      <c r="B312" s="26">
        <f t="shared" si="29"/>
        <v>45590</v>
      </c>
      <c r="C312" s="47">
        <f t="shared" si="25"/>
        <v>299</v>
      </c>
      <c r="D312" s="52">
        <f t="shared" si="26"/>
        <v>5.1158175451899366</v>
      </c>
      <c r="E312" s="53">
        <f t="shared" si="27"/>
        <v>16.023848486340725</v>
      </c>
      <c r="F312" s="46">
        <f t="shared" si="30"/>
        <v>294.09836065573768</v>
      </c>
      <c r="G312" s="49">
        <f t="shared" si="28"/>
        <v>-13.090815281529972</v>
      </c>
    </row>
    <row r="313" spans="2:7" x14ac:dyDescent="0.2">
      <c r="B313" s="26">
        <f t="shared" si="29"/>
        <v>45591</v>
      </c>
      <c r="C313" s="47">
        <f t="shared" si="25"/>
        <v>300</v>
      </c>
      <c r="D313" s="52">
        <f t="shared" si="26"/>
        <v>5.1329847181603725</v>
      </c>
      <c r="E313" s="53">
        <f t="shared" si="27"/>
        <v>16.113979411888771</v>
      </c>
      <c r="F313" s="46">
        <f t="shared" si="30"/>
        <v>295.08196721311475</v>
      </c>
      <c r="G313" s="49">
        <f t="shared" si="28"/>
        <v>-13.422873160701748</v>
      </c>
    </row>
    <row r="314" spans="2:7" x14ac:dyDescent="0.2">
      <c r="B314" s="26">
        <f t="shared" si="29"/>
        <v>45592</v>
      </c>
      <c r="C314" s="47">
        <f t="shared" si="25"/>
        <v>301</v>
      </c>
      <c r="D314" s="52">
        <f t="shared" si="26"/>
        <v>5.1501518911308084</v>
      </c>
      <c r="E314" s="53">
        <f t="shared" si="27"/>
        <v>16.191223509943647</v>
      </c>
      <c r="F314" s="46">
        <f t="shared" si="30"/>
        <v>296.06557377049182</v>
      </c>
      <c r="G314" s="49">
        <f t="shared" si="28"/>
        <v>-13.750975257542818</v>
      </c>
    </row>
    <row r="315" spans="2:7" x14ac:dyDescent="0.2">
      <c r="B315" s="26">
        <f t="shared" si="29"/>
        <v>45593</v>
      </c>
      <c r="C315" s="47">
        <f t="shared" si="25"/>
        <v>302</v>
      </c>
      <c r="D315" s="52">
        <f t="shared" si="26"/>
        <v>5.1673190641012443</v>
      </c>
      <c r="E315" s="53">
        <f t="shared" si="27"/>
        <v>16.255449213115199</v>
      </c>
      <c r="F315" s="46">
        <f t="shared" si="30"/>
        <v>297.04918032786884</v>
      </c>
      <c r="G315" s="49">
        <f t="shared" si="28"/>
        <v>-14.075024878859237</v>
      </c>
    </row>
    <row r="316" spans="2:7" x14ac:dyDescent="0.2">
      <c r="B316" s="26">
        <f t="shared" si="29"/>
        <v>45594</v>
      </c>
      <c r="C316" s="47">
        <f t="shared" si="25"/>
        <v>303</v>
      </c>
      <c r="D316" s="52">
        <f t="shared" si="26"/>
        <v>5.1844862370716802</v>
      </c>
      <c r="E316" s="53">
        <f t="shared" si="27"/>
        <v>16.306538517289017</v>
      </c>
      <c r="F316" s="46">
        <f t="shared" si="30"/>
        <v>298.03278688524591</v>
      </c>
      <c r="G316" s="49">
        <f t="shared" si="28"/>
        <v>-14.394926525740249</v>
      </c>
    </row>
    <row r="317" spans="2:7" x14ac:dyDescent="0.2">
      <c r="B317" s="26">
        <f t="shared" si="29"/>
        <v>45595</v>
      </c>
      <c r="C317" s="47">
        <f t="shared" si="25"/>
        <v>304</v>
      </c>
      <c r="D317" s="52">
        <f t="shared" si="26"/>
        <v>5.2016534100421161</v>
      </c>
      <c r="E317" s="53">
        <f t="shared" si="27"/>
        <v>16.344387133187354</v>
      </c>
      <c r="F317" s="46">
        <f t="shared" si="30"/>
        <v>299.01639344262293</v>
      </c>
      <c r="G317" s="49">
        <f t="shared" si="28"/>
        <v>-14.710585921702187</v>
      </c>
    </row>
    <row r="318" spans="2:7" x14ac:dyDescent="0.2">
      <c r="B318" s="26">
        <f t="shared" si="29"/>
        <v>45596</v>
      </c>
      <c r="C318" s="47">
        <f t="shared" si="25"/>
        <v>305</v>
      </c>
      <c r="D318" s="52">
        <f t="shared" si="26"/>
        <v>5.218820583012552</v>
      </c>
      <c r="E318" s="53">
        <f t="shared" si="27"/>
        <v>16.368904622285488</v>
      </c>
      <c r="F318" s="46">
        <f t="shared" si="30"/>
        <v>300</v>
      </c>
      <c r="G318" s="49">
        <f t="shared" si="28"/>
        <v>-15.021910040472203</v>
      </c>
    </row>
    <row r="319" spans="2:7" x14ac:dyDescent="0.2">
      <c r="B319" s="26">
        <f t="shared" si="29"/>
        <v>45597</v>
      </c>
      <c r="C319" s="47">
        <f t="shared" si="25"/>
        <v>306</v>
      </c>
      <c r="D319" s="52">
        <f t="shared" si="26"/>
        <v>5.2359877559829888</v>
      </c>
      <c r="E319" s="53">
        <f t="shared" si="27"/>
        <v>16.380014516919282</v>
      </c>
      <c r="F319" s="46">
        <f t="shared" si="30"/>
        <v>300.98360655737707</v>
      </c>
      <c r="G319" s="49">
        <f t="shared" si="28"/>
        <v>-15.328807133403531</v>
      </c>
    </row>
    <row r="320" spans="2:7" x14ac:dyDescent="0.2">
      <c r="B320" s="26">
        <f t="shared" si="29"/>
        <v>45598</v>
      </c>
      <c r="C320" s="47">
        <f t="shared" si="25"/>
        <v>307</v>
      </c>
      <c r="D320" s="52">
        <f t="shared" si="26"/>
        <v>5.2531549289534247</v>
      </c>
      <c r="E320" s="53">
        <f t="shared" si="27"/>
        <v>16.377654424438635</v>
      </c>
      <c r="F320" s="46">
        <f t="shared" si="30"/>
        <v>301.96721311475409</v>
      </c>
      <c r="G320" s="49">
        <f t="shared" si="28"/>
        <v>-15.631186756514246</v>
      </c>
    </row>
    <row r="321" spans="2:7" x14ac:dyDescent="0.2">
      <c r="B321" s="26">
        <f t="shared" si="29"/>
        <v>45599</v>
      </c>
      <c r="C321" s="47">
        <f t="shared" si="25"/>
        <v>308</v>
      </c>
      <c r="D321" s="52">
        <f t="shared" si="26"/>
        <v>5.2703221019238606</v>
      </c>
      <c r="E321" s="53">
        <f t="shared" si="27"/>
        <v>16.361776115279703</v>
      </c>
      <c r="F321" s="46">
        <f t="shared" si="30"/>
        <v>302.95081967213116</v>
      </c>
      <c r="G321" s="49">
        <f t="shared" si="28"/>
        <v>-15.928959797141513</v>
      </c>
    </row>
    <row r="322" spans="2:7" x14ac:dyDescent="0.2">
      <c r="B322" s="26">
        <f t="shared" si="29"/>
        <v>45600</v>
      </c>
      <c r="C322" s="47">
        <f t="shared" si="25"/>
        <v>309</v>
      </c>
      <c r="D322" s="52">
        <f t="shared" si="26"/>
        <v>5.2874892748942965</v>
      </c>
      <c r="E322" s="53">
        <f t="shared" si="27"/>
        <v>16.332345594847922</v>
      </c>
      <c r="F322" s="46">
        <f t="shared" si="30"/>
        <v>303.93442622950818</v>
      </c>
      <c r="G322" s="49">
        <f t="shared" si="28"/>
        <v>-16.222038500203507</v>
      </c>
    </row>
    <row r="323" spans="2:7" x14ac:dyDescent="0.2">
      <c r="B323" s="26">
        <f t="shared" si="29"/>
        <v>45601</v>
      </c>
      <c r="C323" s="47">
        <f t="shared" si="25"/>
        <v>310</v>
      </c>
      <c r="D323" s="52">
        <f t="shared" si="26"/>
        <v>5.3046564478647324</v>
      </c>
      <c r="E323" s="53">
        <f t="shared" si="27"/>
        <v>16.289343159122666</v>
      </c>
      <c r="F323" s="46">
        <f t="shared" si="30"/>
        <v>304.91803278688525</v>
      </c>
      <c r="G323" s="49">
        <f t="shared" si="28"/>
        <v>-16.510336494061193</v>
      </c>
    </row>
    <row r="324" spans="2:7" x14ac:dyDescent="0.2">
      <c r="B324" s="26">
        <f t="shared" si="29"/>
        <v>45602</v>
      </c>
      <c r="C324" s="47">
        <f t="shared" si="25"/>
        <v>311</v>
      </c>
      <c r="D324" s="52">
        <f t="shared" si="26"/>
        <v>5.3218236208351684</v>
      </c>
      <c r="E324" s="53">
        <f t="shared" si="27"/>
        <v>16.232763433913323</v>
      </c>
      <c r="F324" s="46">
        <f t="shared" si="30"/>
        <v>305.90163934426232</v>
      </c>
      <c r="G324" s="49">
        <f t="shared" si="28"/>
        <v>-16.793768815972523</v>
      </c>
    </row>
    <row r="325" spans="2:7" x14ac:dyDescent="0.2">
      <c r="B325" s="26">
        <f t="shared" si="29"/>
        <v>45603</v>
      </c>
      <c r="C325" s="47">
        <f t="shared" si="25"/>
        <v>312</v>
      </c>
      <c r="D325" s="52">
        <f t="shared" si="26"/>
        <v>5.3389907938056043</v>
      </c>
      <c r="E325" s="53">
        <f t="shared" si="27"/>
        <v>16.162615397715953</v>
      </c>
      <c r="F325" s="46">
        <f t="shared" si="30"/>
        <v>306.88524590163934</v>
      </c>
      <c r="G325" s="49">
        <f t="shared" si="28"/>
        <v>-17.072251937131288</v>
      </c>
    </row>
    <row r="326" spans="2:7" x14ac:dyDescent="0.2">
      <c r="B326" s="26">
        <f t="shared" si="29"/>
        <v>45604</v>
      </c>
      <c r="C326" s="47">
        <f t="shared" si="25"/>
        <v>313</v>
      </c>
      <c r="D326" s="52">
        <f t="shared" si="26"/>
        <v>5.3561579667760402</v>
      </c>
      <c r="E326" s="53">
        <f t="shared" si="27"/>
        <v>16.078922388138523</v>
      </c>
      <c r="F326" s="46">
        <f t="shared" si="30"/>
        <v>307.86885245901641</v>
      </c>
      <c r="G326" s="49">
        <f t="shared" si="28"/>
        <v>-17.345703787283465</v>
      </c>
    </row>
    <row r="327" spans="2:7" x14ac:dyDescent="0.2">
      <c r="B327" s="26">
        <f t="shared" si="29"/>
        <v>45605</v>
      </c>
      <c r="C327" s="47">
        <f t="shared" si="25"/>
        <v>314</v>
      </c>
      <c r="D327" s="52">
        <f t="shared" si="26"/>
        <v>5.373325139746477</v>
      </c>
      <c r="E327" s="53">
        <f t="shared" si="27"/>
        <v>15.981722091882341</v>
      </c>
      <c r="F327" s="46">
        <f t="shared" si="30"/>
        <v>308.85245901639342</v>
      </c>
      <c r="G327" s="49">
        <f t="shared" si="28"/>
        <v>-17.614043778913683</v>
      </c>
    </row>
    <row r="328" spans="2:7" x14ac:dyDescent="0.2">
      <c r="B328" s="26">
        <f t="shared" si="29"/>
        <v>45606</v>
      </c>
      <c r="C328" s="47">
        <f t="shared" si="25"/>
        <v>315</v>
      </c>
      <c r="D328" s="52">
        <f t="shared" si="26"/>
        <v>5.3904923127169129</v>
      </c>
      <c r="E328" s="53">
        <f t="shared" si="27"/>
        <v>15.871066518286149</v>
      </c>
      <c r="F328" s="46">
        <f t="shared" si="30"/>
        <v>309.8360655737705</v>
      </c>
      <c r="G328" s="49">
        <f t="shared" si="28"/>
        <v>-17.877192830994744</v>
      </c>
    </row>
    <row r="329" spans="2:7" x14ac:dyDescent="0.2">
      <c r="B329" s="26">
        <f t="shared" si="29"/>
        <v>45607</v>
      </c>
      <c r="C329" s="47">
        <f t="shared" si="25"/>
        <v>316</v>
      </c>
      <c r="D329" s="52">
        <f t="shared" si="26"/>
        <v>5.4076594856873488</v>
      </c>
      <c r="E329" s="53">
        <f t="shared" si="27"/>
        <v>15.747021956458912</v>
      </c>
      <c r="F329" s="46">
        <f t="shared" si="30"/>
        <v>310.81967213114751</v>
      </c>
      <c r="G329" s="49">
        <f t="shared" si="28"/>
        <v>-18.135073392293169</v>
      </c>
    </row>
    <row r="330" spans="2:7" x14ac:dyDescent="0.2">
      <c r="B330" s="26">
        <f t="shared" si="29"/>
        <v>45608</v>
      </c>
      <c r="C330" s="47">
        <f t="shared" si="25"/>
        <v>317</v>
      </c>
      <c r="D330" s="52">
        <f t="shared" si="26"/>
        <v>5.4248266586577847</v>
      </c>
      <c r="E330" s="53">
        <f t="shared" si="27"/>
        <v>15.60966891604629</v>
      </c>
      <c r="F330" s="46">
        <f t="shared" si="30"/>
        <v>311.80327868852459</v>
      </c>
      <c r="G330" s="49">
        <f t="shared" si="28"/>
        <v>-18.387609464223861</v>
      </c>
    </row>
    <row r="331" spans="2:7" x14ac:dyDescent="0.2">
      <c r="B331" s="26">
        <f t="shared" si="29"/>
        <v>45609</v>
      </c>
      <c r="C331" s="47">
        <f t="shared" si="25"/>
        <v>318</v>
      </c>
      <c r="D331" s="52">
        <f t="shared" si="26"/>
        <v>5.4419938316282215</v>
      </c>
      <c r="E331" s="53">
        <f t="shared" si="27"/>
        <v>15.459102051695146</v>
      </c>
      <c r="F331" s="46">
        <f t="shared" si="30"/>
        <v>312.78688524590166</v>
      </c>
      <c r="G331" s="49">
        <f t="shared" si="28"/>
        <v>-18.634726623247307</v>
      </c>
    </row>
    <row r="332" spans="2:7" x14ac:dyDescent="0.2">
      <c r="B332" s="26">
        <f t="shared" si="29"/>
        <v>45610</v>
      </c>
      <c r="C332" s="47">
        <f t="shared" si="25"/>
        <v>319</v>
      </c>
      <c r="D332" s="52">
        <f t="shared" si="26"/>
        <v>5.4591610045986574</v>
      </c>
      <c r="E332" s="53">
        <f t="shared" si="27"/>
        <v>15.295430071299352</v>
      </c>
      <c r="F332" s="46">
        <f t="shared" si="30"/>
        <v>313.77049180327867</v>
      </c>
      <c r="G332" s="49">
        <f t="shared" si="28"/>
        <v>-18.876352042802491</v>
      </c>
    </row>
    <row r="333" spans="2:7" x14ac:dyDescent="0.2">
      <c r="B333" s="26">
        <f t="shared" si="29"/>
        <v>45611</v>
      </c>
      <c r="C333" s="47">
        <f t="shared" si="25"/>
        <v>320</v>
      </c>
      <c r="D333" s="52">
        <f t="shared" si="26"/>
        <v>5.4763281775690933</v>
      </c>
      <c r="E333" s="53">
        <f t="shared" si="27"/>
        <v>15.118775628129155</v>
      </c>
      <c r="F333" s="46">
        <f t="shared" si="30"/>
        <v>314.75409836065575</v>
      </c>
      <c r="G333" s="49">
        <f t="shared" si="28"/>
        <v>-19.11241451476922</v>
      </c>
    </row>
    <row r="334" spans="2:7" x14ac:dyDescent="0.2">
      <c r="B334" s="26">
        <f t="shared" si="29"/>
        <v>45612</v>
      </c>
      <c r="C334" s="47">
        <f t="shared" si="25"/>
        <v>321</v>
      </c>
      <c r="D334" s="52">
        <f t="shared" si="26"/>
        <v>5.4934953505395292</v>
      </c>
      <c r="E334" s="53">
        <f t="shared" si="27"/>
        <v>14.929275196965454</v>
      </c>
      <c r="F334" s="46">
        <f t="shared" si="30"/>
        <v>315.73770491803276</v>
      </c>
      <c r="G334" s="49">
        <f t="shared" si="28"/>
        <v>-19.342844470453496</v>
      </c>
    </row>
    <row r="335" spans="2:7" x14ac:dyDescent="0.2">
      <c r="B335" s="26">
        <f t="shared" si="29"/>
        <v>45613</v>
      </c>
      <c r="C335" s="47">
        <f t="shared" ref="C335:C378" si="31">B335-DATE(YEAR(B335),1,0)</f>
        <v>322</v>
      </c>
      <c r="D335" s="52">
        <f t="shared" ref="D335:D379" si="32">2*PI()*(C335-1)/$D$5</f>
        <v>5.5106625235099651</v>
      </c>
      <c r="E335" s="53">
        <f t="shared" ref="E335:E379" si="33">229.18*(0.000075+0.001868*COS($D335)-0.032077*SIN($D335)-0.014615*COS(2*$D335)-0.040849*SIN(2*$D335))</f>
        <v>14.727078934378696</v>
      </c>
      <c r="F335" s="46">
        <f t="shared" si="30"/>
        <v>316.72131147540983</v>
      </c>
      <c r="G335" s="49">
        <f t="shared" ref="G335:G379" si="34">-23.45*COS((PI()/180)*(360/$D$5)*(C335+10))</f>
        <v>-19.56757400108971</v>
      </c>
    </row>
    <row r="336" spans="2:7" x14ac:dyDescent="0.2">
      <c r="B336" s="26">
        <f t="shared" ref="B336:B378" si="35">B335+1</f>
        <v>45614</v>
      </c>
      <c r="C336" s="47">
        <f t="shared" si="31"/>
        <v>323</v>
      </c>
      <c r="D336" s="52">
        <f t="shared" si="32"/>
        <v>5.527829696480401</v>
      </c>
      <c r="E336" s="53">
        <f t="shared" si="33"/>
        <v>14.512350523310971</v>
      </c>
      <c r="F336" s="46">
        <f t="shared" si="30"/>
        <v>317.70491803278691</v>
      </c>
      <c r="G336" s="49">
        <f t="shared" si="34"/>
        <v>-19.786536877853706</v>
      </c>
    </row>
    <row r="337" spans="2:7" x14ac:dyDescent="0.2">
      <c r="B337" s="26">
        <f t="shared" si="35"/>
        <v>45615</v>
      </c>
      <c r="C337" s="47">
        <f t="shared" si="31"/>
        <v>324</v>
      </c>
      <c r="D337" s="52">
        <f t="shared" si="32"/>
        <v>5.5449968694508369</v>
      </c>
      <c r="E337" s="53">
        <f t="shared" si="33"/>
        <v>14.285267002138106</v>
      </c>
      <c r="F337" s="46">
        <f t="shared" si="30"/>
        <v>318.68852459016392</v>
      </c>
      <c r="G337" s="49">
        <f t="shared" si="34"/>
        <v>-19.999668571380646</v>
      </c>
    </row>
    <row r="338" spans="2:7" x14ac:dyDescent="0.2">
      <c r="B338" s="26">
        <f t="shared" si="35"/>
        <v>45616</v>
      </c>
      <c r="C338" s="47">
        <f t="shared" si="31"/>
        <v>325</v>
      </c>
      <c r="D338" s="52">
        <f t="shared" si="32"/>
        <v>5.5621640424212728</v>
      </c>
      <c r="E338" s="53">
        <f t="shared" si="33"/>
        <v>14.046018578406782</v>
      </c>
      <c r="F338" s="46">
        <f t="shared" si="30"/>
        <v>319.67213114754099</v>
      </c>
      <c r="G338" s="49">
        <f t="shared" si="34"/>
        <v>-20.206906270782198</v>
      </c>
    </row>
    <row r="339" spans="2:7" x14ac:dyDescent="0.2">
      <c r="B339" s="26">
        <f t="shared" si="35"/>
        <v>45617</v>
      </c>
      <c r="C339" s="47">
        <f t="shared" si="31"/>
        <v>326</v>
      </c>
      <c r="D339" s="52">
        <f t="shared" si="32"/>
        <v>5.5793312153917087</v>
      </c>
      <c r="E339" s="53">
        <f t="shared" si="33"/>
        <v>13.794808427459575</v>
      </c>
      <c r="F339" s="46">
        <f t="shared" si="30"/>
        <v>320.65573770491801</v>
      </c>
      <c r="G339" s="49">
        <f t="shared" si="34"/>
        <v>-20.408188902157139</v>
      </c>
    </row>
    <row r="340" spans="2:7" x14ac:dyDescent="0.2">
      <c r="B340" s="26">
        <f t="shared" si="35"/>
        <v>45618</v>
      </c>
      <c r="C340" s="47">
        <f t="shared" si="31"/>
        <v>327</v>
      </c>
      <c r="D340" s="52">
        <f t="shared" si="32"/>
        <v>5.5964983883621446</v>
      </c>
      <c r="E340" s="53">
        <f t="shared" si="33"/>
        <v>13.531852476178619</v>
      </c>
      <c r="F340" s="46">
        <f t="shared" si="30"/>
        <v>321.63934426229508</v>
      </c>
      <c r="G340" s="49">
        <f t="shared" si="34"/>
        <v>-20.603457146590124</v>
      </c>
    </row>
    <row r="341" spans="2:7" x14ac:dyDescent="0.2">
      <c r="B341" s="26">
        <f t="shared" si="35"/>
        <v>45619</v>
      </c>
      <c r="C341" s="47">
        <f t="shared" si="31"/>
        <v>328</v>
      </c>
      <c r="D341" s="52">
        <f t="shared" si="32"/>
        <v>5.6136655613325814</v>
      </c>
      <c r="E341" s="53">
        <f t="shared" si="33"/>
        <v>13.2573791720959</v>
      </c>
      <c r="F341" s="46">
        <f t="shared" si="30"/>
        <v>322.62295081967216</v>
      </c>
      <c r="G341" s="49">
        <f t="shared" si="34"/>
        <v>-20.79265345763325</v>
      </c>
    </row>
    <row r="342" spans="2:7" x14ac:dyDescent="0.2">
      <c r="B342" s="26">
        <f t="shared" si="35"/>
        <v>45620</v>
      </c>
      <c r="C342" s="47">
        <f t="shared" si="31"/>
        <v>329</v>
      </c>
      <c r="D342" s="52">
        <f t="shared" si="32"/>
        <v>5.6308327343030165</v>
      </c>
      <c r="E342" s="53">
        <f t="shared" si="33"/>
        <v>12.971629238135511</v>
      </c>
      <c r="F342" s="46">
        <f t="shared" si="30"/>
        <v>323.60655737704917</v>
      </c>
      <c r="G342" s="49">
        <f t="shared" si="34"/>
        <v>-20.97572207826525</v>
      </c>
    </row>
    <row r="343" spans="2:7" x14ac:dyDescent="0.2">
      <c r="B343" s="26">
        <f t="shared" si="35"/>
        <v>45621</v>
      </c>
      <c r="C343" s="47">
        <f t="shared" si="31"/>
        <v>330</v>
      </c>
      <c r="D343" s="52">
        <f t="shared" si="32"/>
        <v>5.6479999072734532</v>
      </c>
      <c r="E343" s="53">
        <f t="shared" si="33"/>
        <v>12.674855413269491</v>
      </c>
      <c r="F343" s="46">
        <f t="shared" si="30"/>
        <v>324.59016393442624</v>
      </c>
      <c r="G343" s="49">
        <f t="shared" si="34"/>
        <v>-21.15260905732335</v>
      </c>
    </row>
    <row r="344" spans="2:7" x14ac:dyDescent="0.2">
      <c r="B344" s="26">
        <f t="shared" si="35"/>
        <v>45622</v>
      </c>
      <c r="C344" s="47">
        <f t="shared" si="31"/>
        <v>331</v>
      </c>
      <c r="D344" s="52">
        <f t="shared" si="32"/>
        <v>5.6651670802438883</v>
      </c>
      <c r="E344" s="53">
        <f t="shared" si="33"/>
        <v>12.367322179386463</v>
      </c>
      <c r="F344" s="46">
        <f t="shared" si="30"/>
        <v>325.57377049180326</v>
      </c>
      <c r="G344" s="49">
        <f t="shared" si="34"/>
        <v>-21.323262265402931</v>
      </c>
    </row>
    <row r="345" spans="2:7" x14ac:dyDescent="0.2">
      <c r="B345" s="26">
        <f t="shared" si="35"/>
        <v>45623</v>
      </c>
      <c r="C345" s="47">
        <f t="shared" si="31"/>
        <v>332</v>
      </c>
      <c r="D345" s="52">
        <f t="shared" si="32"/>
        <v>5.6823342532143251</v>
      </c>
      <c r="E345" s="53">
        <f t="shared" si="33"/>
        <v>12.0493054746868</v>
      </c>
      <c r="F345" s="46">
        <f t="shared" si="30"/>
        <v>326.55737704918033</v>
      </c>
      <c r="G345" s="49">
        <f t="shared" si="34"/>
        <v>-21.48763141022026</v>
      </c>
    </row>
    <row r="346" spans="2:7" x14ac:dyDescent="0.2">
      <c r="B346" s="26">
        <f t="shared" si="35"/>
        <v>45624</v>
      </c>
      <c r="C346" s="47">
        <f t="shared" si="31"/>
        <v>333</v>
      </c>
      <c r="D346" s="52">
        <f t="shared" si="32"/>
        <v>5.6995014261847619</v>
      </c>
      <c r="E346" s="53">
        <f t="shared" si="33"/>
        <v>11.721092393935685</v>
      </c>
      <c r="F346" s="46">
        <f t="shared" si="30"/>
        <v>327.5409836065574</v>
      </c>
      <c r="G346" s="49">
        <f t="shared" si="34"/>
        <v>-21.645668051433926</v>
      </c>
    </row>
    <row r="347" spans="2:7" x14ac:dyDescent="0.2">
      <c r="B347" s="26">
        <f t="shared" si="35"/>
        <v>45625</v>
      </c>
      <c r="C347" s="47">
        <f t="shared" si="31"/>
        <v>334</v>
      </c>
      <c r="D347" s="52">
        <f t="shared" si="32"/>
        <v>5.7166685991551969</v>
      </c>
      <c r="E347" s="53">
        <f t="shared" si="33"/>
        <v>11.382980875919111</v>
      </c>
      <c r="F347" s="46">
        <f t="shared" si="30"/>
        <v>328.52459016393442</v>
      </c>
      <c r="G347" s="49">
        <f t="shared" si="34"/>
        <v>-21.797325614920386</v>
      </c>
    </row>
    <row r="348" spans="2:7" x14ac:dyDescent="0.2">
      <c r="B348" s="26">
        <f t="shared" si="35"/>
        <v>45626</v>
      </c>
      <c r="C348" s="47">
        <f t="shared" si="31"/>
        <v>335</v>
      </c>
      <c r="D348" s="52">
        <f t="shared" si="32"/>
        <v>5.7338357721256337</v>
      </c>
      <c r="E348" s="53">
        <f t="shared" si="33"/>
        <v>11.035279378463869</v>
      </c>
      <c r="F348" s="46">
        <f t="shared" si="30"/>
        <v>329.50819672131149</v>
      </c>
      <c r="G348" s="49">
        <f t="shared" si="34"/>
        <v>-21.942559406499573</v>
      </c>
    </row>
    <row r="349" spans="2:7" x14ac:dyDescent="0.2">
      <c r="B349" s="26">
        <f t="shared" si="35"/>
        <v>45627</v>
      </c>
      <c r="C349" s="47">
        <f t="shared" si="31"/>
        <v>336</v>
      </c>
      <c r="D349" s="52">
        <f t="shared" si="32"/>
        <v>5.7510029450960687</v>
      </c>
      <c r="E349" s="53">
        <f t="shared" si="33"/>
        <v>10.678306541397271</v>
      </c>
      <c r="F349" s="46">
        <f t="shared" si="30"/>
        <v>330.49180327868851</v>
      </c>
      <c r="G349" s="49">
        <f t="shared" si="34"/>
        <v>-22.081326625106499</v>
      </c>
    </row>
    <row r="350" spans="2:7" x14ac:dyDescent="0.2">
      <c r="B350" s="26">
        <f t="shared" si="35"/>
        <v>45628</v>
      </c>
      <c r="C350" s="47">
        <f t="shared" si="31"/>
        <v>337</v>
      </c>
      <c r="D350" s="52">
        <f t="shared" si="32"/>
        <v>5.7681701180665055</v>
      </c>
      <c r="E350" s="53">
        <f t="shared" si="33"/>
        <v>10.312390837835142</v>
      </c>
      <c r="F350" s="46">
        <f t="shared" si="30"/>
        <v>331.47540983606558</v>
      </c>
      <c r="G350" s="49">
        <f t="shared" si="34"/>
        <v>-22.213586375404908</v>
      </c>
    </row>
    <row r="351" spans="2:7" x14ac:dyDescent="0.2">
      <c r="B351" s="26">
        <f t="shared" si="35"/>
        <v>45629</v>
      </c>
      <c r="C351" s="47">
        <f t="shared" si="31"/>
        <v>338</v>
      </c>
      <c r="D351" s="52">
        <f t="shared" si="32"/>
        <v>5.7853372910369414</v>
      </c>
      <c r="E351" s="53">
        <f t="shared" si="33"/>
        <v>9.9378702142023059</v>
      </c>
      <c r="F351" s="46">
        <f t="shared" si="30"/>
        <v>332.4590163934426</v>
      </c>
      <c r="G351" s="49">
        <f t="shared" si="34"/>
        <v>-22.339299679839321</v>
      </c>
    </row>
    <row r="352" spans="2:7" x14ac:dyDescent="0.2">
      <c r="B352" s="26">
        <f t="shared" si="35"/>
        <v>45630</v>
      </c>
      <c r="C352" s="47">
        <f t="shared" si="31"/>
        <v>339</v>
      </c>
      <c r="D352" s="52">
        <f t="shared" si="32"/>
        <v>5.8025044640073773</v>
      </c>
      <c r="E352" s="53">
        <f t="shared" si="33"/>
        <v>9.5550917194008385</v>
      </c>
      <c r="F352" s="46">
        <f t="shared" si="30"/>
        <v>333.44262295081967</v>
      </c>
      <c r="G352" s="49">
        <f t="shared" si="34"/>
        <v>-22.458429490121897</v>
      </c>
    </row>
    <row r="353" spans="2:7" x14ac:dyDescent="0.2">
      <c r="B353" s="26">
        <f t="shared" si="35"/>
        <v>45631</v>
      </c>
      <c r="C353" s="47">
        <f t="shared" si="31"/>
        <v>340</v>
      </c>
      <c r="D353" s="52">
        <f t="shared" si="32"/>
        <v>5.8196716369778132</v>
      </c>
      <c r="E353" s="53">
        <f t="shared" si="33"/>
        <v>9.1644111235558459</v>
      </c>
      <c r="F353" s="46">
        <f t="shared" si="30"/>
        <v>334.42622950819674</v>
      </c>
      <c r="G353" s="49">
        <f t="shared" si="34"/>
        <v>-22.570940698150753</v>
      </c>
    </row>
    <row r="354" spans="2:7" x14ac:dyDescent="0.2">
      <c r="B354" s="26">
        <f t="shared" si="35"/>
        <v>45632</v>
      </c>
      <c r="C354" s="47">
        <f t="shared" si="31"/>
        <v>341</v>
      </c>
      <c r="D354" s="52">
        <f t="shared" si="32"/>
        <v>5.83683880994825</v>
      </c>
      <c r="E354" s="53">
        <f t="shared" si="33"/>
        <v>8.7661925267795553</v>
      </c>
      <c r="F354" s="46">
        <f t="shared" si="30"/>
        <v>335.40983606557376</v>
      </c>
      <c r="G354" s="49">
        <f t="shared" si="34"/>
        <v>-22.676800146356459</v>
      </c>
    </row>
    <row r="355" spans="2:7" x14ac:dyDescent="0.2">
      <c r="B355" s="26">
        <f t="shared" si="35"/>
        <v>45633</v>
      </c>
      <c r="C355" s="47">
        <f t="shared" si="31"/>
        <v>342</v>
      </c>
      <c r="D355" s="52">
        <f t="shared" si="32"/>
        <v>5.854005982918685</v>
      </c>
      <c r="E355" s="53">
        <f t="shared" si="33"/>
        <v>8.3608079584068502</v>
      </c>
      <c r="F355" s="46">
        <f t="shared" si="30"/>
        <v>336.39344262295083</v>
      </c>
      <c r="G355" s="49">
        <f t="shared" si="34"/>
        <v>-22.775976637473743</v>
      </c>
    </row>
    <row r="356" spans="2:7" x14ac:dyDescent="0.2">
      <c r="B356" s="26">
        <f t="shared" si="35"/>
        <v>45634</v>
      </c>
      <c r="C356" s="47">
        <f t="shared" si="31"/>
        <v>343</v>
      </c>
      <c r="D356" s="52">
        <f t="shared" si="32"/>
        <v>5.8711731558891218</v>
      </c>
      <c r="E356" s="53">
        <f t="shared" si="33"/>
        <v>7.9486369671658039</v>
      </c>
      <c r="F356" s="46">
        <f t="shared" si="30"/>
        <v>337.37704918032784</v>
      </c>
      <c r="G356" s="49">
        <f t="shared" si="34"/>
        <v>-22.868440943735457</v>
      </c>
    </row>
    <row r="357" spans="2:7" x14ac:dyDescent="0.2">
      <c r="B357" s="26">
        <f t="shared" si="35"/>
        <v>45635</v>
      </c>
      <c r="C357" s="47">
        <f t="shared" si="31"/>
        <v>344</v>
      </c>
      <c r="D357" s="52">
        <f t="shared" si="32"/>
        <v>5.8883403288595577</v>
      </c>
      <c r="E357" s="53">
        <f t="shared" si="33"/>
        <v>7.5300662027586807</v>
      </c>
      <c r="F357" s="46">
        <f t="shared" si="30"/>
        <v>338.36065573770492</v>
      </c>
      <c r="G357" s="49">
        <f t="shared" si="34"/>
        <v>-22.954165815486139</v>
      </c>
    </row>
    <row r="358" spans="2:7" x14ac:dyDescent="0.2">
      <c r="B358" s="26">
        <f t="shared" si="35"/>
        <v>45636</v>
      </c>
      <c r="C358" s="47">
        <f t="shared" si="31"/>
        <v>345</v>
      </c>
      <c r="D358" s="52">
        <f t="shared" si="32"/>
        <v>5.9055075018299936</v>
      </c>
      <c r="E358" s="53">
        <f t="shared" si="33"/>
        <v>7.1054889893370561</v>
      </c>
      <c r="F358" s="46">
        <f t="shared" si="30"/>
        <v>339.34426229508199</v>
      </c>
      <c r="G358" s="49">
        <f t="shared" si="34"/>
        <v>-23.033125989212614</v>
      </c>
    </row>
    <row r="359" spans="2:7" x14ac:dyDescent="0.2">
      <c r="B359" s="26">
        <f t="shared" si="35"/>
        <v>45637</v>
      </c>
      <c r="C359" s="47">
        <f t="shared" si="31"/>
        <v>346</v>
      </c>
      <c r="D359" s="52">
        <f t="shared" si="32"/>
        <v>5.9226746748004304</v>
      </c>
      <c r="E359" s="53">
        <f t="shared" si="33"/>
        <v>6.6753048913659816</v>
      </c>
      <c r="F359" s="46">
        <f t="shared" si="30"/>
        <v>340.32786885245901</v>
      </c>
      <c r="G359" s="49">
        <f t="shared" si="34"/>
        <v>-23.105298194989256</v>
      </c>
    </row>
    <row r="360" spans="2:7" x14ac:dyDescent="0.2">
      <c r="B360" s="26">
        <f t="shared" si="35"/>
        <v>45638</v>
      </c>
      <c r="C360" s="47">
        <f t="shared" si="31"/>
        <v>347</v>
      </c>
      <c r="D360" s="52">
        <f t="shared" si="32"/>
        <v>5.9398418477708654</v>
      </c>
      <c r="E360" s="53">
        <f t="shared" si="33"/>
        <v>6.2399192723799839</v>
      </c>
      <c r="F360" s="46">
        <f t="shared" si="30"/>
        <v>341.31147540983608</v>
      </c>
      <c r="G360" s="49">
        <f t="shared" si="34"/>
        <v>-23.170661163335758</v>
      </c>
    </row>
    <row r="361" spans="2:7" x14ac:dyDescent="0.2">
      <c r="B361" s="26">
        <f t="shared" si="35"/>
        <v>45639</v>
      </c>
      <c r="C361" s="47">
        <f t="shared" si="31"/>
        <v>348</v>
      </c>
      <c r="D361" s="52">
        <f t="shared" si="32"/>
        <v>5.9570090207413022</v>
      </c>
      <c r="E361" s="53">
        <f t="shared" si="33"/>
        <v>5.7997428471418688</v>
      </c>
      <c r="F361" s="46">
        <f t="shared" si="30"/>
        <v>342.29508196721309</v>
      </c>
      <c r="G361" s="49">
        <f t="shared" si="34"/>
        <v>-23.229195631485336</v>
      </c>
    </row>
    <row r="362" spans="2:7" x14ac:dyDescent="0.2">
      <c r="B362" s="26">
        <f t="shared" si="35"/>
        <v>45640</v>
      </c>
      <c r="C362" s="47">
        <f t="shared" si="31"/>
        <v>349</v>
      </c>
      <c r="D362" s="52">
        <f t="shared" si="32"/>
        <v>5.9741761937117372</v>
      </c>
      <c r="E362" s="53">
        <f t="shared" si="33"/>
        <v>5.3551912277243012</v>
      </c>
      <c r="F362" s="46">
        <f t="shared" si="30"/>
        <v>343.27868852459017</v>
      </c>
      <c r="G362" s="49">
        <f t="shared" si="34"/>
        <v>-23.280884349061562</v>
      </c>
    </row>
    <row r="363" spans="2:7" x14ac:dyDescent="0.2">
      <c r="B363" s="26">
        <f t="shared" si="35"/>
        <v>45641</v>
      </c>
      <c r="C363" s="47">
        <f t="shared" si="31"/>
        <v>350</v>
      </c>
      <c r="D363" s="52">
        <f t="shared" si="32"/>
        <v>5.991343366682174</v>
      </c>
      <c r="E363" s="53">
        <f t="shared" si="33"/>
        <v>4.9066844640390359</v>
      </c>
      <c r="F363" s="46">
        <f t="shared" si="30"/>
        <v>344.26229508196724</v>
      </c>
      <c r="G363" s="49">
        <f t="shared" si="34"/>
        <v>-23.325712083162113</v>
      </c>
    </row>
    <row r="364" spans="2:7" x14ac:dyDescent="0.2">
      <c r="B364" s="26">
        <f t="shared" si="35"/>
        <v>45642</v>
      </c>
      <c r="C364" s="47">
        <f t="shared" si="31"/>
        <v>351</v>
      </c>
      <c r="D364" s="52">
        <f t="shared" si="32"/>
        <v>6.0085105396526091</v>
      </c>
      <c r="E364" s="53">
        <f t="shared" si="33"/>
        <v>4.4546465793478554</v>
      </c>
      <c r="F364" s="46">
        <f t="shared" si="30"/>
        <v>345.24590163934425</v>
      </c>
      <c r="G364" s="49">
        <f t="shared" si="34"/>
        <v>-23.363665622847989</v>
      </c>
    </row>
    <row r="365" spans="2:7" x14ac:dyDescent="0.2">
      <c r="B365" s="26">
        <f t="shared" si="35"/>
        <v>45643</v>
      </c>
      <c r="C365" s="47">
        <f t="shared" si="31"/>
        <v>352</v>
      </c>
      <c r="D365" s="52">
        <f t="shared" si="32"/>
        <v>6.0256777126230459</v>
      </c>
      <c r="E365" s="53">
        <f t="shared" si="33"/>
        <v>3.9995051012922076</v>
      </c>
      <c r="F365" s="46">
        <f t="shared" si="30"/>
        <v>346.22950819672133</v>
      </c>
      <c r="G365" s="49">
        <f t="shared" si="34"/>
        <v>-23.394733783036848</v>
      </c>
    </row>
    <row r="366" spans="2:7" x14ac:dyDescent="0.2">
      <c r="B366" s="26">
        <f t="shared" si="35"/>
        <v>45644</v>
      </c>
      <c r="C366" s="47">
        <f t="shared" si="31"/>
        <v>353</v>
      </c>
      <c r="D366" s="52">
        <f t="shared" si="32"/>
        <v>6.0428448855934809</v>
      </c>
      <c r="E366" s="53">
        <f t="shared" si="33"/>
        <v>3.5416905889867514</v>
      </c>
      <c r="F366" s="46">
        <f t="shared" si="30"/>
        <v>347.21311475409834</v>
      </c>
      <c r="G366" s="49">
        <f t="shared" si="34"/>
        <v>-23.418907407799274</v>
      </c>
    </row>
    <row r="367" spans="2:7" x14ac:dyDescent="0.2">
      <c r="B367" s="26">
        <f t="shared" si="35"/>
        <v>45645</v>
      </c>
      <c r="C367" s="47">
        <f t="shared" si="31"/>
        <v>354</v>
      </c>
      <c r="D367" s="52">
        <f t="shared" si="32"/>
        <v>6.0600120585639177</v>
      </c>
      <c r="E367" s="53">
        <f t="shared" si="33"/>
        <v>3.0816361567235906</v>
      </c>
      <c r="F367" s="46">
        <f t="shared" si="30"/>
        <v>348.19672131147541</v>
      </c>
      <c r="G367" s="49">
        <f t="shared" si="34"/>
        <v>-23.436179373057097</v>
      </c>
    </row>
    <row r="368" spans="2:7" x14ac:dyDescent="0.2">
      <c r="B368" s="26">
        <f t="shared" si="35"/>
        <v>45646</v>
      </c>
      <c r="C368" s="47">
        <f t="shared" si="31"/>
        <v>355</v>
      </c>
      <c r="D368" s="52">
        <f t="shared" si="32"/>
        <v>6.0771792315343545</v>
      </c>
      <c r="E368" s="53">
        <f t="shared" si="33"/>
        <v>2.6197769948408647</v>
      </c>
      <c r="F368" s="46">
        <f t="shared" si="30"/>
        <v>349.18032786885249</v>
      </c>
      <c r="G368" s="49">
        <f t="shared" si="34"/>
        <v>-23.44654458868288</v>
      </c>
    </row>
    <row r="369" spans="2:7" x14ac:dyDescent="0.2">
      <c r="B369" s="26">
        <f t="shared" si="35"/>
        <v>45647</v>
      </c>
      <c r="C369" s="47">
        <f t="shared" si="31"/>
        <v>356</v>
      </c>
      <c r="D369" s="52">
        <f t="shared" si="32"/>
        <v>6.0943464045047895</v>
      </c>
      <c r="E369" s="53">
        <f t="shared" si="33"/>
        <v>2.1565498883100527</v>
      </c>
      <c r="F369" s="46">
        <f t="shared" si="30"/>
        <v>350.1639344262295</v>
      </c>
      <c r="G369" s="49">
        <f t="shared" si="34"/>
        <v>-23.45</v>
      </c>
    </row>
    <row r="370" spans="2:7" x14ac:dyDescent="0.2">
      <c r="B370" s="26">
        <f t="shared" si="35"/>
        <v>45648</v>
      </c>
      <c r="C370" s="47">
        <f t="shared" si="31"/>
        <v>357</v>
      </c>
      <c r="D370" s="52">
        <f t="shared" si="32"/>
        <v>6.1115135774752263</v>
      </c>
      <c r="E370" s="53">
        <f t="shared" si="33"/>
        <v>1.6923927336006115</v>
      </c>
      <c r="F370" s="46">
        <f t="shared" si="30"/>
        <v>351.14754098360658</v>
      </c>
      <c r="G370" s="49">
        <f t="shared" si="34"/>
        <v>-23.44654458868288</v>
      </c>
    </row>
    <row r="371" spans="2:7" x14ac:dyDescent="0.2">
      <c r="B371" s="26">
        <f t="shared" si="35"/>
        <v>45649</v>
      </c>
      <c r="C371" s="47">
        <f t="shared" si="31"/>
        <v>358</v>
      </c>
      <c r="D371" s="52">
        <f t="shared" si="32"/>
        <v>6.1286807504456613</v>
      </c>
      <c r="E371" s="53">
        <f t="shared" si="33"/>
        <v>1.2277440543825542</v>
      </c>
      <c r="F371" s="46">
        <f t="shared" si="30"/>
        <v>352.13114754098359</v>
      </c>
      <c r="G371" s="49">
        <f t="shared" si="34"/>
        <v>-23.436179373057101</v>
      </c>
    </row>
    <row r="372" spans="2:7" x14ac:dyDescent="0.2">
      <c r="B372" s="26">
        <f t="shared" si="35"/>
        <v>45650</v>
      </c>
      <c r="C372" s="47">
        <f t="shared" si="31"/>
        <v>359</v>
      </c>
      <c r="D372" s="52">
        <f t="shared" si="32"/>
        <v>6.1458479234160981</v>
      </c>
      <c r="E372" s="53">
        <f t="shared" si="33"/>
        <v>0.7630425166272502</v>
      </c>
      <c r="F372" s="46">
        <f t="shared" si="30"/>
        <v>353.11475409836066</v>
      </c>
      <c r="G372" s="49">
        <f t="shared" si="34"/>
        <v>-23.418907407799274</v>
      </c>
    </row>
    <row r="373" spans="2:7" x14ac:dyDescent="0.2">
      <c r="B373" s="26">
        <f t="shared" si="35"/>
        <v>45651</v>
      </c>
      <c r="C373" s="47">
        <f t="shared" si="31"/>
        <v>360</v>
      </c>
      <c r="D373" s="52">
        <f t="shared" si="32"/>
        <v>6.163015096386534</v>
      </c>
      <c r="E373" s="53">
        <f t="shared" si="33"/>
        <v>0.29872644367005208</v>
      </c>
      <c r="F373" s="46">
        <f t="shared" si="30"/>
        <v>354.09836065573768</v>
      </c>
      <c r="G373" s="49">
        <f t="shared" si="34"/>
        <v>-23.394733783036848</v>
      </c>
    </row>
    <row r="374" spans="2:7" x14ac:dyDescent="0.2">
      <c r="B374" s="26">
        <f t="shared" si="35"/>
        <v>45652</v>
      </c>
      <c r="C374" s="47">
        <f t="shared" si="31"/>
        <v>361</v>
      </c>
      <c r="D374" s="52">
        <f t="shared" si="32"/>
        <v>6.1801822693569699</v>
      </c>
      <c r="E374" s="53">
        <f t="shared" si="33"/>
        <v>-0.164766668204503</v>
      </c>
      <c r="F374" s="46">
        <f t="shared" si="30"/>
        <v>355.08196721311475</v>
      </c>
      <c r="G374" s="49">
        <f t="shared" si="34"/>
        <v>-23.363665622847989</v>
      </c>
    </row>
    <row r="375" spans="2:7" x14ac:dyDescent="0.2">
      <c r="B375" s="26">
        <f t="shared" si="35"/>
        <v>45653</v>
      </c>
      <c r="C375" s="47">
        <f t="shared" si="31"/>
        <v>362</v>
      </c>
      <c r="D375" s="52">
        <f t="shared" si="32"/>
        <v>6.1973494423274058</v>
      </c>
      <c r="E375" s="53">
        <f t="shared" si="33"/>
        <v>-0.62700063309239085</v>
      </c>
      <c r="F375" s="46">
        <f t="shared" si="30"/>
        <v>356.06557377049182</v>
      </c>
      <c r="G375" s="49">
        <f t="shared" si="34"/>
        <v>-23.325712083162113</v>
      </c>
    </row>
    <row r="376" spans="2:7" x14ac:dyDescent="0.2">
      <c r="B376" s="26">
        <f t="shared" si="35"/>
        <v>45654</v>
      </c>
      <c r="C376" s="47">
        <f t="shared" si="31"/>
        <v>363</v>
      </c>
      <c r="D376" s="52">
        <f t="shared" si="32"/>
        <v>6.2145166152978417</v>
      </c>
      <c r="E376" s="53">
        <f t="shared" si="33"/>
        <v>-1.0875410571550637</v>
      </c>
      <c r="F376" s="46">
        <f t="shared" si="30"/>
        <v>357.04918032786884</v>
      </c>
      <c r="G376" s="49">
        <f t="shared" si="34"/>
        <v>-23.280884349061562</v>
      </c>
    </row>
    <row r="377" spans="2:7" x14ac:dyDescent="0.2">
      <c r="B377" s="26">
        <f t="shared" si="35"/>
        <v>45655</v>
      </c>
      <c r="C377" s="47">
        <f t="shared" si="31"/>
        <v>364</v>
      </c>
      <c r="D377" s="52">
        <f t="shared" si="32"/>
        <v>6.2316837882682785</v>
      </c>
      <c r="E377" s="53">
        <f t="shared" si="33"/>
        <v>-1.5459558181013202</v>
      </c>
      <c r="F377" s="46">
        <f t="shared" si="30"/>
        <v>358.03278688524591</v>
      </c>
      <c r="G377" s="49">
        <f t="shared" si="34"/>
        <v>-23.229195631485339</v>
      </c>
    </row>
    <row r="378" spans="2:7" x14ac:dyDescent="0.2">
      <c r="B378" s="26">
        <f t="shared" si="35"/>
        <v>45656</v>
      </c>
      <c r="C378" s="47">
        <f t="shared" si="31"/>
        <v>365</v>
      </c>
      <c r="D378" s="52">
        <f t="shared" si="32"/>
        <v>6.2488509612387144</v>
      </c>
      <c r="E378" s="53">
        <f t="shared" si="33"/>
        <v>-2.0018155419103691</v>
      </c>
      <c r="F378" s="46">
        <f t="shared" si="30"/>
        <v>359.01639344262293</v>
      </c>
      <c r="G378" s="49">
        <f t="shared" si="34"/>
        <v>-23.170661163335758</v>
      </c>
    </row>
    <row r="379" spans="2:7" x14ac:dyDescent="0.2">
      <c r="B379" s="27">
        <f>IF(D4="Y",B378+1,"")</f>
        <v>45657</v>
      </c>
      <c r="C379" s="28">
        <f>IF(D4="Y",B379-DATE(YEAR(B379),1,0),"")</f>
        <v>366</v>
      </c>
      <c r="D379" s="54">
        <f t="shared" si="32"/>
        <v>6.2660181342091503</v>
      </c>
      <c r="E379" s="55">
        <f t="shared" si="33"/>
        <v>-2.4546940762441434</v>
      </c>
      <c r="F379" s="50">
        <f>IF(D4="Y",360*C379/$D$5,"")</f>
        <v>360</v>
      </c>
      <c r="G379" s="51">
        <f t="shared" si="34"/>
        <v>-23.105298194989256</v>
      </c>
    </row>
    <row r="380" spans="2:7" x14ac:dyDescent="0.2">
      <c r="C380" s="18"/>
      <c r="D380" s="18"/>
    </row>
    <row r="381" spans="2:7" x14ac:dyDescent="0.2">
      <c r="B381" s="18"/>
      <c r="C381" s="18"/>
      <c r="D381" s="18"/>
    </row>
  </sheetData>
  <sheetProtection sheet="1" objects="1" scenarios="1"/>
  <hyperlinks>
    <hyperlink ref="I2" r:id="rId1" xr:uid="{C74E357C-DC9F-A84D-986F-38B669761F5E}"/>
  </hyperlinks>
  <pageMargins left="0.7" right="0.7" top="0.75" bottom="0.75" header="0.3" footer="0.3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B5C1-E335-C34B-935A-2977E3EA5466}">
  <dimension ref="A1:Z384"/>
  <sheetViews>
    <sheetView showGridLines="0" zoomScaleNormal="100" zoomScalePageLayoutView="85" workbookViewId="0">
      <selection activeCell="D2" sqref="D2"/>
    </sheetView>
  </sheetViews>
  <sheetFormatPr baseColWidth="10" defaultColWidth="8.83203125" defaultRowHeight="16" x14ac:dyDescent="0.2"/>
  <cols>
    <col min="1" max="3" width="10.83203125" style="11" customWidth="1"/>
    <col min="4" max="4" width="12" style="11" customWidth="1"/>
    <col min="5" max="5" width="10.83203125" style="11" customWidth="1"/>
    <col min="6" max="6" width="14.6640625" style="11" customWidth="1"/>
    <col min="7" max="10" width="10.83203125" style="11" customWidth="1"/>
    <col min="11" max="11" width="10.83203125" style="15" customWidth="1"/>
    <col min="12" max="14" width="10.83203125" style="11" customWidth="1"/>
    <col min="15" max="28" width="10.83203125" customWidth="1"/>
    <col min="29" max="34" width="10.5" bestFit="1" customWidth="1"/>
  </cols>
  <sheetData>
    <row r="1" spans="1:26" x14ac:dyDescent="0.2">
      <c r="E1" s="12"/>
      <c r="F1" s="12"/>
      <c r="G1" s="12"/>
    </row>
    <row r="2" spans="1:26" x14ac:dyDescent="0.2">
      <c r="B2" s="11" t="s">
        <v>3</v>
      </c>
      <c r="D2" s="21">
        <v>45292</v>
      </c>
      <c r="K2" s="33" t="s">
        <v>14</v>
      </c>
    </row>
    <row r="3" spans="1:26" s="1" customFormat="1" x14ac:dyDescent="0.2">
      <c r="A3" s="11"/>
      <c r="B3" s="11" t="s">
        <v>4</v>
      </c>
      <c r="C3" s="11"/>
      <c r="D3" s="13">
        <f>YEAR(D2)</f>
        <v>2024</v>
      </c>
      <c r="H3" s="11"/>
      <c r="I3" s="11"/>
      <c r="J3" s="11"/>
      <c r="M3" s="11"/>
      <c r="N3" s="11"/>
      <c r="O3"/>
      <c r="P3"/>
      <c r="Q3"/>
      <c r="R3"/>
      <c r="S3"/>
      <c r="T3"/>
      <c r="U3"/>
      <c r="V3"/>
      <c r="W3"/>
      <c r="X3"/>
      <c r="Y3"/>
      <c r="Z3"/>
    </row>
    <row r="4" spans="1:26" s="1" customFormat="1" x14ac:dyDescent="0.2">
      <c r="A4" s="11"/>
      <c r="B4" s="11" t="s">
        <v>5</v>
      </c>
      <c r="C4" s="11"/>
      <c r="D4" s="14" t="str">
        <f>IF(OR(MOD(D3,400)=0,AND(MOD(D3,4)=0,MOD(D3,100)&lt;&gt;0)),"Y", "N")</f>
        <v>Y</v>
      </c>
      <c r="H4" s="11"/>
      <c r="I4" s="11"/>
      <c r="J4" s="11"/>
      <c r="K4" s="31"/>
      <c r="M4" s="11"/>
      <c r="N4" s="11"/>
      <c r="O4"/>
      <c r="P4"/>
      <c r="Q4"/>
      <c r="R4"/>
      <c r="S4"/>
      <c r="T4"/>
      <c r="U4"/>
      <c r="V4"/>
      <c r="W4"/>
      <c r="X4"/>
      <c r="Y4"/>
      <c r="Z4"/>
    </row>
    <row r="5" spans="1:26" s="1" customFormat="1" x14ac:dyDescent="0.2">
      <c r="A5" s="11"/>
      <c r="B5" s="11" t="s">
        <v>2</v>
      </c>
      <c r="C5" s="11"/>
      <c r="D5" s="14">
        <f>IF(D4="N",365.242,366)</f>
        <v>366</v>
      </c>
      <c r="H5" s="11"/>
      <c r="I5" s="11"/>
      <c r="J5" s="11"/>
      <c r="K5" s="31"/>
      <c r="M5" s="11"/>
      <c r="N5" s="11"/>
      <c r="O5"/>
      <c r="P5"/>
      <c r="Q5"/>
      <c r="R5"/>
      <c r="S5"/>
      <c r="T5"/>
      <c r="U5"/>
      <c r="V5"/>
      <c r="W5"/>
      <c r="X5"/>
      <c r="Y5"/>
      <c r="Z5"/>
    </row>
    <row r="6" spans="1:26" s="1" customFormat="1" x14ac:dyDescent="0.2">
      <c r="A6" s="11"/>
      <c r="B6" s="11" t="s">
        <v>6</v>
      </c>
      <c r="C6" s="11"/>
      <c r="D6" s="13">
        <f>MONTH(D2)</f>
        <v>1</v>
      </c>
      <c r="H6" s="11"/>
      <c r="I6" s="11"/>
      <c r="J6" s="11"/>
      <c r="M6" s="11"/>
      <c r="N6" s="11"/>
      <c r="O6"/>
      <c r="P6"/>
      <c r="Q6"/>
      <c r="R6"/>
      <c r="S6"/>
      <c r="T6"/>
      <c r="U6"/>
      <c r="V6"/>
      <c r="W6"/>
      <c r="X6"/>
      <c r="Y6"/>
      <c r="Z6"/>
    </row>
    <row r="7" spans="1:26" s="1" customFormat="1" x14ac:dyDescent="0.2">
      <c r="A7" s="11"/>
      <c r="B7" s="11" t="s">
        <v>7</v>
      </c>
      <c r="C7" s="11"/>
      <c r="D7" s="14">
        <f>DAY(D2)</f>
        <v>1</v>
      </c>
      <c r="H7" s="11"/>
      <c r="I7" s="11"/>
      <c r="J7" s="11"/>
      <c r="M7" s="11"/>
      <c r="N7" s="11"/>
      <c r="O7"/>
      <c r="P7"/>
      <c r="Q7"/>
      <c r="R7"/>
      <c r="S7"/>
      <c r="T7"/>
      <c r="U7"/>
      <c r="V7"/>
      <c r="W7"/>
      <c r="X7"/>
      <c r="Y7"/>
      <c r="Z7"/>
    </row>
    <row r="8" spans="1:26" s="1" customFormat="1" ht="15" customHeight="1" x14ac:dyDescent="0.2">
      <c r="A8" s="11"/>
      <c r="B8" s="11" t="s">
        <v>8</v>
      </c>
      <c r="C8" s="11"/>
      <c r="D8" s="13">
        <f>INT(275*D6/9)-IF(D4="Y",1,2)*INT((D6+9)/12)+D7-30</f>
        <v>1</v>
      </c>
      <c r="H8" s="11"/>
      <c r="I8" s="11"/>
      <c r="J8" s="11"/>
      <c r="M8" s="11"/>
      <c r="N8" s="11"/>
      <c r="O8"/>
      <c r="P8"/>
      <c r="Q8"/>
      <c r="R8"/>
      <c r="S8"/>
      <c r="T8"/>
      <c r="U8"/>
      <c r="V8"/>
      <c r="W8"/>
      <c r="X8"/>
      <c r="Y8"/>
      <c r="Z8"/>
    </row>
    <row r="9" spans="1:26" s="1" customFormat="1" ht="15" customHeight="1" x14ac:dyDescent="0.2">
      <c r="B9" s="34" t="s">
        <v>17</v>
      </c>
      <c r="D9" s="44">
        <f>367*D3-INT(7/4*D3)-INT(3*(INT((D3-8/7)/100)+1)/4)+1721059.5-1+D8+0.5</f>
        <v>2460311</v>
      </c>
      <c r="H9" s="30"/>
      <c r="I9" s="30"/>
      <c r="J9" s="11"/>
      <c r="M9" s="11"/>
      <c r="N9" s="11"/>
      <c r="O9"/>
      <c r="P9"/>
      <c r="Q9"/>
      <c r="R9"/>
      <c r="S9"/>
      <c r="T9"/>
      <c r="U9"/>
      <c r="V9"/>
      <c r="W9"/>
      <c r="X9"/>
      <c r="Y9"/>
      <c r="Z9"/>
    </row>
    <row r="10" spans="1:26" s="1" customFormat="1" ht="15" customHeight="1" x14ac:dyDescent="0.2">
      <c r="A10" s="11"/>
      <c r="B10" s="34" t="s">
        <v>18</v>
      </c>
      <c r="C10" s="11"/>
      <c r="D10" s="44">
        <v>2451545</v>
      </c>
      <c r="E10" s="11"/>
      <c r="F10" s="11"/>
      <c r="G10" s="11"/>
      <c r="H10" s="11"/>
      <c r="I10" s="11"/>
      <c r="J10" s="11"/>
      <c r="M10" s="11"/>
      <c r="N10" s="11"/>
      <c r="O10"/>
      <c r="P10"/>
      <c r="Q10"/>
      <c r="R10"/>
      <c r="S10"/>
      <c r="T10"/>
      <c r="U10"/>
      <c r="V10"/>
      <c r="W10"/>
      <c r="X10"/>
      <c r="Y10"/>
      <c r="Z10"/>
    </row>
    <row r="11" spans="1:26" s="1" customFormat="1" ht="15" customHeight="1" x14ac:dyDescent="0.2">
      <c r="A11" s="11"/>
      <c r="B11" s="34" t="s">
        <v>19</v>
      </c>
      <c r="C11" s="11"/>
      <c r="D11" s="44">
        <f>D9-D10</f>
        <v>8766</v>
      </c>
      <c r="E11" s="11"/>
      <c r="F11" s="11"/>
      <c r="G11" s="11"/>
      <c r="H11" s="11"/>
      <c r="I11" s="11"/>
      <c r="J11" s="11"/>
      <c r="M11" s="11"/>
      <c r="N11" s="11"/>
      <c r="O11"/>
      <c r="P11"/>
      <c r="Q11"/>
      <c r="R11"/>
      <c r="S11"/>
      <c r="T11"/>
      <c r="U11"/>
      <c r="V11"/>
      <c r="W11"/>
      <c r="X11"/>
      <c r="Y11"/>
      <c r="Z11"/>
    </row>
    <row r="12" spans="1:26" s="1" customFormat="1" ht="15" customHeight="1" x14ac:dyDescent="0.2">
      <c r="A12" s="11"/>
      <c r="B12" s="34" t="s">
        <v>20</v>
      </c>
      <c r="C12" s="11"/>
      <c r="D12" s="45">
        <f>MOD(4*D11,1461)</f>
        <v>0</v>
      </c>
      <c r="E12" s="11"/>
      <c r="F12" s="11"/>
      <c r="G12" s="11"/>
      <c r="H12" s="11"/>
      <c r="I12" s="11"/>
      <c r="J12" s="11"/>
      <c r="M12" s="11"/>
      <c r="N12" s="11"/>
      <c r="O12"/>
      <c r="P12"/>
      <c r="Q12"/>
      <c r="R12"/>
      <c r="S12"/>
      <c r="T12"/>
      <c r="U12"/>
      <c r="V12"/>
      <c r="W12"/>
      <c r="X12"/>
      <c r="Y12"/>
      <c r="Z12"/>
    </row>
    <row r="13" spans="1:26" s="1" customFormat="1" ht="15" customHeight="1" x14ac:dyDescent="0.2">
      <c r="A13" s="11"/>
      <c r="B13" s="11" t="s">
        <v>9</v>
      </c>
      <c r="C13" s="11"/>
      <c r="D13" s="73">
        <f>E17</f>
        <v>-3.3167525775739346</v>
      </c>
      <c r="E13" s="11"/>
      <c r="F13" s="11"/>
      <c r="G13" s="11"/>
      <c r="H13" s="11"/>
      <c r="I13" s="11"/>
      <c r="J13" s="11"/>
      <c r="M13" s="11"/>
      <c r="N13" s="11"/>
      <c r="O13"/>
      <c r="P13"/>
      <c r="Q13"/>
      <c r="R13"/>
      <c r="S13"/>
      <c r="T13"/>
      <c r="U13"/>
      <c r="V13"/>
      <c r="W13"/>
      <c r="X13"/>
      <c r="Y13"/>
      <c r="Z13"/>
    </row>
    <row r="14" spans="1:26" s="1" customFormat="1" ht="1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M14" s="11"/>
      <c r="N14" s="11"/>
      <c r="O14"/>
      <c r="P14"/>
      <c r="Q14"/>
      <c r="R14"/>
      <c r="S14"/>
      <c r="T14"/>
      <c r="U14"/>
      <c r="V14"/>
      <c r="W14"/>
      <c r="X14"/>
      <c r="Y14"/>
      <c r="Z14"/>
    </row>
    <row r="15" spans="1:26" s="1" customFormat="1" ht="1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M15" s="11"/>
      <c r="N15" s="11"/>
      <c r="O15"/>
      <c r="P15"/>
      <c r="Q15"/>
      <c r="R15"/>
      <c r="S15"/>
      <c r="T15"/>
      <c r="U15"/>
      <c r="V15"/>
      <c r="W15"/>
      <c r="X15"/>
      <c r="Y15"/>
      <c r="Z15"/>
    </row>
    <row r="16" spans="1:26" s="1" customFormat="1" ht="15" customHeight="1" x14ac:dyDescent="0.2">
      <c r="A16" s="11"/>
      <c r="B16" s="22" t="s">
        <v>3</v>
      </c>
      <c r="C16" s="23" t="s">
        <v>8</v>
      </c>
      <c r="D16" s="32" t="s">
        <v>15</v>
      </c>
      <c r="E16" s="24" t="s">
        <v>9</v>
      </c>
      <c r="F16" s="24" t="s">
        <v>19</v>
      </c>
      <c r="G16" s="24" t="s">
        <v>20</v>
      </c>
      <c r="H16" s="24" t="s">
        <v>21</v>
      </c>
      <c r="I16" s="25" t="s">
        <v>26</v>
      </c>
      <c r="J16" s="11"/>
      <c r="N16" s="11"/>
      <c r="O16"/>
      <c r="P16"/>
      <c r="Q16"/>
      <c r="R16"/>
      <c r="S16"/>
      <c r="T16"/>
      <c r="U16"/>
      <c r="V16"/>
      <c r="W16"/>
      <c r="X16"/>
      <c r="Y16"/>
      <c r="Z16"/>
    </row>
    <row r="17" spans="1:26" s="1" customFormat="1" ht="15" customHeight="1" x14ac:dyDescent="0.2">
      <c r="A17" s="11"/>
      <c r="B17" s="26">
        <f>D2</f>
        <v>45292</v>
      </c>
      <c r="C17" s="47">
        <f>B17-DATE(YEAR(B17),1,0)</f>
        <v>1</v>
      </c>
      <c r="D17" s="52">
        <f>2*PI()*(C17-1)/$D$5</f>
        <v>0</v>
      </c>
      <c r="E17" s="53">
        <f>-(0.019+7.353*SIN(H17+6.209)+9.927*SIN(2*H17+0.37)+0.337*SIN(3*H17+0.304)+0.232*SIN(4*H17+0.715))</f>
        <v>-3.3167525775739346</v>
      </c>
      <c r="F17" s="53">
        <f>367*$D$3-INT(7/4*$D$3)-INT(3*(INT(($D$3-8/7)/100)+1)/4)+1721059.5-1+C17+0.5-$D$10</f>
        <v>8766</v>
      </c>
      <c r="G17" s="53">
        <f>MOD(4*F17,1461)</f>
        <v>0</v>
      </c>
      <c r="H17" s="46">
        <f>G17*0.004301</f>
        <v>0</v>
      </c>
      <c r="I17" s="49">
        <f>-23.45*COS((PI()/180)*(360/$D$5)*(C17+10))</f>
        <v>-23.033125989212614</v>
      </c>
      <c r="J17" s="11"/>
      <c r="N17" s="11"/>
      <c r="O17"/>
      <c r="P17"/>
      <c r="Q17"/>
      <c r="R17"/>
      <c r="S17"/>
      <c r="T17"/>
      <c r="U17"/>
      <c r="V17"/>
      <c r="W17"/>
      <c r="X17"/>
      <c r="Y17"/>
      <c r="Z17"/>
    </row>
    <row r="18" spans="1:26" s="1" customFormat="1" ht="15" customHeight="1" x14ac:dyDescent="0.2">
      <c r="A18" s="11"/>
      <c r="B18" s="26">
        <f>B17+1</f>
        <v>45293</v>
      </c>
      <c r="C18" s="47">
        <f t="shared" ref="C18:C81" si="0">B18-DATE(YEAR(B18),1,0)</f>
        <v>2</v>
      </c>
      <c r="D18" s="52">
        <f t="shared" ref="D18:D81" si="1">2*PI()*(C18-1)/$D$5</f>
        <v>1.7167172970436028E-2</v>
      </c>
      <c r="E18" s="53">
        <f t="shared" ref="E18:E81" si="2">-(0.019+7.353*SIN(H18+6.209)+9.927*SIN(2*H18+0.37)+0.337*SIN(3*H18+0.304)+0.232*SIN(4*H18+0.715))</f>
        <v>-3.7873856563111179</v>
      </c>
      <c r="F18" s="53">
        <f t="shared" ref="F18:F28" si="3">367*$D$3-INT(7/4*$D$3)-INT(3*(INT(($D$3-8/7)/100)+1)/4)+1721059.5-1+C18+0.5-$D$10</f>
        <v>8767</v>
      </c>
      <c r="G18" s="53">
        <f t="shared" ref="G18:G81" si="4">MOD(4*F18,1461)</f>
        <v>4</v>
      </c>
      <c r="H18" s="46">
        <f t="shared" ref="H18:H81" si="5">G18*0.004301</f>
        <v>1.7204000000000001E-2</v>
      </c>
      <c r="I18" s="49">
        <f t="shared" ref="I18:I81" si="6">-23.45*COS((PI()/180)*(360/$D$5)*(C18+10))</f>
        <v>-22.954165815486139</v>
      </c>
      <c r="J18" s="11"/>
      <c r="N18" s="11"/>
      <c r="O18"/>
      <c r="P18"/>
      <c r="Q18"/>
      <c r="R18"/>
      <c r="S18"/>
      <c r="T18"/>
      <c r="U18"/>
      <c r="V18"/>
      <c r="W18"/>
      <c r="X18"/>
      <c r="Y18"/>
      <c r="Z18"/>
    </row>
    <row r="19" spans="1:26" s="1" customFormat="1" ht="15" customHeight="1" x14ac:dyDescent="0.2">
      <c r="A19" s="11"/>
      <c r="B19" s="26">
        <f t="shared" ref="B19:B82" si="7">B18+1</f>
        <v>45294</v>
      </c>
      <c r="C19" s="47">
        <f t="shared" si="0"/>
        <v>3</v>
      </c>
      <c r="D19" s="52">
        <f t="shared" si="1"/>
        <v>3.4334345940872056E-2</v>
      </c>
      <c r="E19" s="53">
        <f t="shared" si="2"/>
        <v>-4.2524309326504746</v>
      </c>
      <c r="F19" s="53">
        <f t="shared" si="3"/>
        <v>8768</v>
      </c>
      <c r="G19" s="53">
        <f t="shared" si="4"/>
        <v>8</v>
      </c>
      <c r="H19" s="46">
        <f t="shared" si="5"/>
        <v>3.4408000000000001E-2</v>
      </c>
      <c r="I19" s="49">
        <f t="shared" si="6"/>
        <v>-22.868440943735457</v>
      </c>
      <c r="J19" s="11"/>
      <c r="N19" s="11"/>
      <c r="O19"/>
      <c r="P19"/>
      <c r="Q19"/>
      <c r="R19"/>
      <c r="S19"/>
      <c r="T19"/>
      <c r="U19"/>
      <c r="V19"/>
      <c r="W19"/>
      <c r="X19"/>
      <c r="Y19"/>
      <c r="Z19"/>
    </row>
    <row r="20" spans="1:26" s="1" customFormat="1" ht="15" customHeight="1" x14ac:dyDescent="0.2">
      <c r="A20" s="11"/>
      <c r="B20" s="26">
        <f t="shared" si="7"/>
        <v>45295</v>
      </c>
      <c r="C20" s="47">
        <f t="shared" si="0"/>
        <v>4</v>
      </c>
      <c r="D20" s="52">
        <f t="shared" si="1"/>
        <v>5.1501518911308081E-2</v>
      </c>
      <c r="E20" s="53">
        <f t="shared" si="2"/>
        <v>-4.7113874548708541</v>
      </c>
      <c r="F20" s="53">
        <f t="shared" si="3"/>
        <v>8769</v>
      </c>
      <c r="G20" s="53">
        <f t="shared" si="4"/>
        <v>12</v>
      </c>
      <c r="H20" s="46">
        <f t="shared" si="5"/>
        <v>5.1612000000000005E-2</v>
      </c>
      <c r="I20" s="49">
        <f t="shared" si="6"/>
        <v>-22.775976637473747</v>
      </c>
      <c r="J20" s="11"/>
      <c r="N20" s="11"/>
      <c r="O20"/>
      <c r="P20"/>
      <c r="Q20"/>
      <c r="R20"/>
      <c r="S20"/>
      <c r="T20"/>
      <c r="U20"/>
      <c r="V20"/>
      <c r="W20"/>
      <c r="X20"/>
      <c r="Y20"/>
      <c r="Z20"/>
    </row>
    <row r="21" spans="1:26" s="1" customFormat="1" ht="15" customHeight="1" x14ac:dyDescent="0.2">
      <c r="A21" s="11"/>
      <c r="B21" s="26">
        <f t="shared" si="7"/>
        <v>45296</v>
      </c>
      <c r="C21" s="47">
        <f t="shared" si="0"/>
        <v>5</v>
      </c>
      <c r="D21" s="52">
        <f t="shared" si="1"/>
        <v>6.8668691881744112E-2</v>
      </c>
      <c r="E21" s="53">
        <f t="shared" si="2"/>
        <v>-5.1637650175849839</v>
      </c>
      <c r="F21" s="53">
        <f t="shared" si="3"/>
        <v>8770</v>
      </c>
      <c r="G21" s="53">
        <f t="shared" si="4"/>
        <v>16</v>
      </c>
      <c r="H21" s="46">
        <f t="shared" si="5"/>
        <v>6.8816000000000002E-2</v>
      </c>
      <c r="I21" s="49">
        <f t="shared" si="6"/>
        <v>-22.676800146356463</v>
      </c>
      <c r="J21" s="11"/>
      <c r="N21" s="11"/>
      <c r="O21"/>
      <c r="P21"/>
      <c r="Q21"/>
      <c r="R21"/>
      <c r="S21"/>
      <c r="T21"/>
      <c r="U21"/>
      <c r="V21"/>
      <c r="W21"/>
      <c r="X21"/>
      <c r="Y21"/>
      <c r="Z21"/>
    </row>
    <row r="22" spans="1:26" s="1" customFormat="1" ht="15" customHeight="1" x14ac:dyDescent="0.2">
      <c r="A22" s="11"/>
      <c r="B22" s="26">
        <f t="shared" si="7"/>
        <v>45297</v>
      </c>
      <c r="C22" s="47">
        <f t="shared" si="0"/>
        <v>6</v>
      </c>
      <c r="D22" s="52">
        <f t="shared" si="1"/>
        <v>8.5835864852180144E-2</v>
      </c>
      <c r="E22" s="53">
        <f t="shared" si="2"/>
        <v>-5.6090849404646956</v>
      </c>
      <c r="F22" s="53">
        <f t="shared" si="3"/>
        <v>8771</v>
      </c>
      <c r="G22" s="53">
        <f t="shared" si="4"/>
        <v>20</v>
      </c>
      <c r="H22" s="46">
        <f t="shared" si="5"/>
        <v>8.6019999999999999E-2</v>
      </c>
      <c r="I22" s="49">
        <f t="shared" si="6"/>
        <v>-22.570940698150753</v>
      </c>
      <c r="J22" s="11"/>
      <c r="N22" s="11"/>
      <c r="O22"/>
      <c r="P22"/>
      <c r="Q22"/>
      <c r="R22"/>
      <c r="S22"/>
      <c r="T22"/>
      <c r="U22"/>
      <c r="V22"/>
      <c r="W22"/>
      <c r="X22"/>
      <c r="Y22"/>
      <c r="Z22"/>
    </row>
    <row r="23" spans="1:26" s="1" customFormat="1" ht="15" customHeight="1" x14ac:dyDescent="0.2">
      <c r="A23" s="11"/>
      <c r="B23" s="26">
        <f t="shared" si="7"/>
        <v>45298</v>
      </c>
      <c r="C23" s="47">
        <f t="shared" si="0"/>
        <v>7</v>
      </c>
      <c r="D23" s="52">
        <f t="shared" si="1"/>
        <v>0.10300303782261616</v>
      </c>
      <c r="E23" s="53">
        <f t="shared" si="2"/>
        <v>-6.0468808170442045</v>
      </c>
      <c r="F23" s="53">
        <f t="shared" si="3"/>
        <v>8772</v>
      </c>
      <c r="G23" s="53">
        <f t="shared" si="4"/>
        <v>24</v>
      </c>
      <c r="H23" s="46">
        <f t="shared" si="5"/>
        <v>0.10322400000000001</v>
      </c>
      <c r="I23" s="49">
        <f t="shared" si="6"/>
        <v>-22.458429490121897</v>
      </c>
      <c r="J23" s="11"/>
      <c r="N23" s="11"/>
      <c r="O23"/>
      <c r="P23"/>
      <c r="Q23"/>
      <c r="R23"/>
      <c r="S23"/>
      <c r="T23"/>
      <c r="U23"/>
      <c r="V23"/>
      <c r="W23"/>
      <c r="X23"/>
      <c r="Y23"/>
      <c r="Z23"/>
    </row>
    <row r="24" spans="1:26" s="1" customFormat="1" ht="15" customHeight="1" x14ac:dyDescent="0.2">
      <c r="A24" s="11"/>
      <c r="B24" s="26">
        <f t="shared" si="7"/>
        <v>45299</v>
      </c>
      <c r="C24" s="47">
        <f t="shared" si="0"/>
        <v>8</v>
      </c>
      <c r="D24" s="52">
        <f t="shared" si="1"/>
        <v>0.12017021079305219</v>
      </c>
      <c r="E24" s="53">
        <f t="shared" si="2"/>
        <v>-6.476699231830966</v>
      </c>
      <c r="F24" s="53">
        <f t="shared" si="3"/>
        <v>8773</v>
      </c>
      <c r="G24" s="53">
        <f t="shared" si="4"/>
        <v>28</v>
      </c>
      <c r="H24" s="46">
        <f t="shared" si="5"/>
        <v>0.12042800000000001</v>
      </c>
      <c r="I24" s="49">
        <f t="shared" si="6"/>
        <v>-22.339299679839318</v>
      </c>
      <c r="J24" s="11"/>
      <c r="N24" s="11"/>
      <c r="O24"/>
      <c r="P24"/>
      <c r="Q24"/>
      <c r="R24"/>
      <c r="S24"/>
      <c r="T24"/>
      <c r="U24"/>
      <c r="V24"/>
      <c r="W24"/>
      <c r="X24"/>
      <c r="Y24"/>
      <c r="Z24"/>
    </row>
    <row r="25" spans="1:26" s="1" customFormat="1" ht="15" customHeight="1" x14ac:dyDescent="0.2">
      <c r="A25" s="11"/>
      <c r="B25" s="26">
        <f t="shared" si="7"/>
        <v>45300</v>
      </c>
      <c r="C25" s="47">
        <f t="shared" si="0"/>
        <v>9</v>
      </c>
      <c r="D25" s="52">
        <f t="shared" si="1"/>
        <v>0.13733738376348822</v>
      </c>
      <c r="E25" s="53">
        <f t="shared" si="2"/>
        <v>-6.8981004440685298</v>
      </c>
      <c r="F25" s="53">
        <f t="shared" si="3"/>
        <v>8774</v>
      </c>
      <c r="G25" s="53">
        <f t="shared" si="4"/>
        <v>32</v>
      </c>
      <c r="H25" s="46">
        <f t="shared" si="5"/>
        <v>0.137632</v>
      </c>
      <c r="I25" s="49">
        <f t="shared" si="6"/>
        <v>-22.213586375404908</v>
      </c>
      <c r="J25" s="11"/>
      <c r="N25" s="11"/>
      <c r="O25"/>
      <c r="P25"/>
      <c r="Q25"/>
      <c r="R25"/>
      <c r="S25"/>
      <c r="T25"/>
      <c r="U25"/>
      <c r="V25"/>
      <c r="W25"/>
      <c r="X25"/>
      <c r="Y25"/>
      <c r="Z25"/>
    </row>
    <row r="26" spans="1:26" s="1" customFormat="1" ht="15" customHeight="1" x14ac:dyDescent="0.2">
      <c r="A26" s="11"/>
      <c r="B26" s="26">
        <f t="shared" si="7"/>
        <v>45301</v>
      </c>
      <c r="C26" s="47">
        <f t="shared" si="0"/>
        <v>10</v>
      </c>
      <c r="D26" s="52">
        <f t="shared" si="1"/>
        <v>0.15450455673392424</v>
      </c>
      <c r="E26" s="53">
        <f t="shared" si="2"/>
        <v>-7.3106590366167525</v>
      </c>
      <c r="F26" s="53">
        <f t="shared" si="3"/>
        <v>8775</v>
      </c>
      <c r="G26" s="53">
        <f t="shared" si="4"/>
        <v>36</v>
      </c>
      <c r="H26" s="46">
        <f t="shared" si="5"/>
        <v>0.154836</v>
      </c>
      <c r="I26" s="49">
        <f t="shared" si="6"/>
        <v>-22.081326625106502</v>
      </c>
      <c r="J26" s="11"/>
      <c r="N26" s="11"/>
      <c r="O26"/>
      <c r="P26"/>
      <c r="Q26"/>
      <c r="R26"/>
      <c r="S26"/>
      <c r="T26"/>
      <c r="U26"/>
      <c r="V26"/>
      <c r="W26"/>
      <c r="X26"/>
      <c r="Y26"/>
      <c r="Z26"/>
    </row>
    <row r="27" spans="1:26" s="1" customFormat="1" ht="15" customHeight="1" x14ac:dyDescent="0.2">
      <c r="A27" s="11"/>
      <c r="B27" s="26">
        <f t="shared" si="7"/>
        <v>45302</v>
      </c>
      <c r="C27" s="47">
        <f t="shared" si="0"/>
        <v>11</v>
      </c>
      <c r="D27" s="52">
        <f t="shared" si="1"/>
        <v>0.17167172970436029</v>
      </c>
      <c r="E27" s="53">
        <f t="shared" si="2"/>
        <v>-7.7139645285400498</v>
      </c>
      <c r="F27" s="53">
        <f t="shared" si="3"/>
        <v>8776</v>
      </c>
      <c r="G27" s="53">
        <f t="shared" si="4"/>
        <v>40</v>
      </c>
      <c r="H27" s="46">
        <f t="shared" si="5"/>
        <v>0.17204</v>
      </c>
      <c r="I27" s="49">
        <f t="shared" si="6"/>
        <v>-21.942559406499576</v>
      </c>
      <c r="J27" s="11"/>
      <c r="N27" s="11"/>
      <c r="O27"/>
      <c r="P27"/>
      <c r="Q27"/>
      <c r="R27"/>
      <c r="S27"/>
      <c r="T27"/>
      <c r="U27"/>
      <c r="V27"/>
      <c r="W27"/>
      <c r="X27"/>
      <c r="Y27"/>
      <c r="Z27"/>
    </row>
    <row r="28" spans="1:26" s="1" customFormat="1" ht="15" customHeight="1" x14ac:dyDescent="0.2">
      <c r="A28" s="11"/>
      <c r="B28" s="26">
        <f t="shared" si="7"/>
        <v>45303</v>
      </c>
      <c r="C28" s="47">
        <f t="shared" si="0"/>
        <v>12</v>
      </c>
      <c r="D28" s="52">
        <f t="shared" si="1"/>
        <v>0.18883890267479628</v>
      </c>
      <c r="E28" s="53">
        <f t="shared" si="2"/>
        <v>-8.1076219501248907</v>
      </c>
      <c r="F28" s="53">
        <f t="shared" si="3"/>
        <v>8777</v>
      </c>
      <c r="G28" s="53">
        <f t="shared" si="4"/>
        <v>44</v>
      </c>
      <c r="H28" s="46">
        <f t="shared" si="5"/>
        <v>0.189244</v>
      </c>
      <c r="I28" s="49">
        <f t="shared" si="6"/>
        <v>-21.797325614920386</v>
      </c>
      <c r="J28" s="11"/>
      <c r="N28" s="11"/>
      <c r="O28"/>
      <c r="P28"/>
      <c r="Q28"/>
      <c r="R28"/>
      <c r="S28"/>
      <c r="T28"/>
      <c r="U28"/>
      <c r="V28"/>
      <c r="W28"/>
      <c r="X28"/>
      <c r="Y28"/>
      <c r="Z28"/>
    </row>
    <row r="29" spans="1:26" s="1" customFormat="1" ht="15" customHeight="1" x14ac:dyDescent="0.2">
      <c r="A29" s="11"/>
      <c r="B29" s="26">
        <f t="shared" si="7"/>
        <v>45304</v>
      </c>
      <c r="C29" s="47">
        <f t="shared" si="0"/>
        <v>13</v>
      </c>
      <c r="D29" s="52">
        <f t="shared" si="1"/>
        <v>0.20600607564523232</v>
      </c>
      <c r="E29" s="53">
        <f t="shared" si="2"/>
        <v>-8.4912523791811925</v>
      </c>
      <c r="F29" s="53">
        <f t="shared" ref="F29:F92" si="8">367*$D$3-INT(7/4*$D$3)-INT(3*(INT(($D$3-8/7)/100)+1)/4)+1721059.5-1+C29+0.5-$D$10</f>
        <v>8778</v>
      </c>
      <c r="G29" s="53">
        <f t="shared" si="4"/>
        <v>48</v>
      </c>
      <c r="H29" s="46">
        <f t="shared" si="5"/>
        <v>0.20644800000000002</v>
      </c>
      <c r="I29" s="49">
        <f t="shared" si="6"/>
        <v>-21.64566805143393</v>
      </c>
      <c r="J29" s="11"/>
      <c r="N29" s="11"/>
      <c r="O29"/>
      <c r="P29"/>
      <c r="Q29"/>
      <c r="R29"/>
      <c r="S29"/>
      <c r="T29"/>
      <c r="U29"/>
      <c r="V29"/>
      <c r="W29"/>
      <c r="X29"/>
      <c r="Y29"/>
      <c r="Z29"/>
    </row>
    <row r="30" spans="1:26" s="1" customFormat="1" ht="15" customHeight="1" x14ac:dyDescent="0.2">
      <c r="A30" s="11"/>
      <c r="B30" s="26">
        <f t="shared" si="7"/>
        <v>45305</v>
      </c>
      <c r="C30" s="47">
        <f t="shared" si="0"/>
        <v>14</v>
      </c>
      <c r="D30" s="52">
        <f t="shared" si="1"/>
        <v>0.2231732486156684</v>
      </c>
      <c r="E30" s="53">
        <f t="shared" si="2"/>
        <v>-8.8644934376201299</v>
      </c>
      <c r="F30" s="53">
        <f t="shared" si="8"/>
        <v>8779</v>
      </c>
      <c r="G30" s="53">
        <f t="shared" si="4"/>
        <v>52</v>
      </c>
      <c r="H30" s="46">
        <f t="shared" si="5"/>
        <v>0.22365200000000002</v>
      </c>
      <c r="I30" s="49">
        <f t="shared" si="6"/>
        <v>-21.48763141022026</v>
      </c>
      <c r="J30" s="11"/>
      <c r="K30" s="15"/>
      <c r="L30" s="11"/>
      <c r="M30" s="11"/>
      <c r="N30" s="11"/>
      <c r="O30"/>
      <c r="P30"/>
      <c r="Q30"/>
      <c r="R30"/>
      <c r="S30"/>
      <c r="T30"/>
      <c r="U30"/>
      <c r="V30"/>
      <c r="W30"/>
      <c r="X30"/>
      <c r="Y30"/>
      <c r="Z30"/>
    </row>
    <row r="31" spans="1:26" s="1" customFormat="1" ht="15" customHeight="1" x14ac:dyDescent="0.2">
      <c r="A31" s="11"/>
      <c r="B31" s="26">
        <f t="shared" si="7"/>
        <v>45306</v>
      </c>
      <c r="C31" s="47">
        <f t="shared" si="0"/>
        <v>15</v>
      </c>
      <c r="D31" s="52">
        <f t="shared" si="1"/>
        <v>0.24034042158610439</v>
      </c>
      <c r="E31" s="53">
        <f t="shared" si="2"/>
        <v>-9.2269997474403542</v>
      </c>
      <c r="F31" s="53">
        <f t="shared" si="8"/>
        <v>8780</v>
      </c>
      <c r="G31" s="53">
        <f t="shared" si="4"/>
        <v>56</v>
      </c>
      <c r="H31" s="46">
        <f t="shared" si="5"/>
        <v>0.24085600000000001</v>
      </c>
      <c r="I31" s="49">
        <f t="shared" si="6"/>
        <v>-21.323262265402931</v>
      </c>
      <c r="J31" s="11"/>
      <c r="K31" s="15"/>
      <c r="L31" s="11"/>
      <c r="M31" s="11"/>
      <c r="N31" s="11"/>
      <c r="O31"/>
      <c r="P31"/>
      <c r="Q31"/>
      <c r="R31"/>
      <c r="S31"/>
      <c r="T31"/>
      <c r="U31"/>
      <c r="V31"/>
      <c r="W31"/>
      <c r="X31"/>
      <c r="Y31"/>
      <c r="Z31"/>
    </row>
    <row r="32" spans="1:26" s="1" customFormat="1" ht="15" customHeight="1" x14ac:dyDescent="0.2">
      <c r="A32" s="11"/>
      <c r="B32" s="26">
        <f t="shared" si="7"/>
        <v>45307</v>
      </c>
      <c r="C32" s="47">
        <f t="shared" si="0"/>
        <v>16</v>
      </c>
      <c r="D32" s="52">
        <f t="shared" si="1"/>
        <v>0.25750759455654038</v>
      </c>
      <c r="E32" s="53">
        <f t="shared" si="2"/>
        <v>-9.5784433453973534</v>
      </c>
      <c r="F32" s="53">
        <f t="shared" si="8"/>
        <v>8781</v>
      </c>
      <c r="G32" s="53">
        <f t="shared" si="4"/>
        <v>60</v>
      </c>
      <c r="H32" s="46">
        <f t="shared" si="5"/>
        <v>0.25806000000000001</v>
      </c>
      <c r="I32" s="49">
        <f t="shared" si="6"/>
        <v>-21.15260905732336</v>
      </c>
      <c r="J32" s="11"/>
      <c r="K32" s="15"/>
      <c r="L32" s="11"/>
      <c r="M32" s="11"/>
      <c r="N32" s="11"/>
      <c r="O32"/>
      <c r="P32"/>
      <c r="Q32"/>
      <c r="R32"/>
      <c r="S32"/>
      <c r="T32"/>
      <c r="U32"/>
      <c r="V32"/>
      <c r="W32"/>
      <c r="X32"/>
      <c r="Y32"/>
      <c r="Z32"/>
    </row>
    <row r="33" spans="1:26" s="1" customFormat="1" ht="15" customHeight="1" x14ac:dyDescent="0.2">
      <c r="A33" s="11"/>
      <c r="B33" s="26">
        <f t="shared" si="7"/>
        <v>45308</v>
      </c>
      <c r="C33" s="47">
        <f t="shared" si="0"/>
        <v>17</v>
      </c>
      <c r="D33" s="52">
        <f t="shared" si="1"/>
        <v>0.27467476752697645</v>
      </c>
      <c r="E33" s="53">
        <f t="shared" si="2"/>
        <v>-9.9185140557738283</v>
      </c>
      <c r="F33" s="53">
        <f t="shared" si="8"/>
        <v>8782</v>
      </c>
      <c r="G33" s="53">
        <f t="shared" si="4"/>
        <v>64</v>
      </c>
      <c r="H33" s="46">
        <f t="shared" si="5"/>
        <v>0.27526400000000001</v>
      </c>
      <c r="I33" s="49">
        <f t="shared" si="6"/>
        <v>-20.975722078265257</v>
      </c>
      <c r="J33" s="11"/>
      <c r="K33" s="15"/>
      <c r="L33" s="11"/>
      <c r="M33" s="11"/>
      <c r="N33" s="11"/>
      <c r="O33"/>
      <c r="P33"/>
      <c r="Q33"/>
      <c r="R33"/>
      <c r="S33"/>
      <c r="T33"/>
      <c r="U33"/>
      <c r="V33"/>
      <c r="W33"/>
      <c r="X33"/>
      <c r="Y33"/>
      <c r="Z33"/>
    </row>
    <row r="34" spans="1:26" s="1" customFormat="1" ht="15" customHeight="1" x14ac:dyDescent="0.2">
      <c r="A34" s="11"/>
      <c r="B34" s="26">
        <f t="shared" si="7"/>
        <v>45309</v>
      </c>
      <c r="C34" s="47">
        <f t="shared" si="0"/>
        <v>18</v>
      </c>
      <c r="D34" s="52">
        <f t="shared" si="1"/>
        <v>0.29184194049741252</v>
      </c>
      <c r="E34" s="53">
        <f t="shared" si="2"/>
        <v>-10.246919820814213</v>
      </c>
      <c r="F34" s="53">
        <f t="shared" si="8"/>
        <v>8783</v>
      </c>
      <c r="G34" s="53">
        <f t="shared" si="4"/>
        <v>68</v>
      </c>
      <c r="H34" s="46">
        <f t="shared" si="5"/>
        <v>0.29246800000000001</v>
      </c>
      <c r="I34" s="49">
        <f t="shared" si="6"/>
        <v>-20.792653457633254</v>
      </c>
      <c r="J34" s="11"/>
      <c r="K34" s="19"/>
      <c r="L34" s="11"/>
      <c r="M34" s="11"/>
      <c r="N34" s="11"/>
      <c r="O34"/>
      <c r="P34"/>
      <c r="Q34"/>
      <c r="R34"/>
      <c r="S34"/>
      <c r="T34"/>
      <c r="U34"/>
      <c r="V34"/>
      <c r="W34"/>
      <c r="X34"/>
      <c r="Y34"/>
      <c r="Z34"/>
    </row>
    <row r="35" spans="1:26" s="1" customFormat="1" x14ac:dyDescent="0.2">
      <c r="A35" s="11"/>
      <c r="B35" s="26">
        <f t="shared" si="7"/>
        <v>45310</v>
      </c>
      <c r="C35" s="47">
        <f t="shared" si="0"/>
        <v>19</v>
      </c>
      <c r="D35" s="52">
        <f t="shared" si="1"/>
        <v>0.30900911346784848</v>
      </c>
      <c r="E35" s="53">
        <f t="shared" si="2"/>
        <v>-10.56338698853094</v>
      </c>
      <c r="F35" s="53">
        <f t="shared" si="8"/>
        <v>8784</v>
      </c>
      <c r="G35" s="53">
        <f t="shared" si="4"/>
        <v>72</v>
      </c>
      <c r="H35" s="46">
        <f t="shared" si="5"/>
        <v>0.309672</v>
      </c>
      <c r="I35" s="49">
        <f t="shared" si="6"/>
        <v>-20.603457146590127</v>
      </c>
      <c r="J35" s="11"/>
      <c r="K35" s="15"/>
      <c r="L35" s="11"/>
      <c r="M35" s="11"/>
      <c r="N35" s="11"/>
      <c r="O35"/>
      <c r="P35"/>
      <c r="Q35"/>
      <c r="R35"/>
      <c r="S35"/>
      <c r="T35"/>
      <c r="U35"/>
      <c r="V35"/>
      <c r="W35"/>
      <c r="X35"/>
      <c r="Y35"/>
      <c r="Z35"/>
    </row>
    <row r="36" spans="1:26" s="1" customFormat="1" x14ac:dyDescent="0.2">
      <c r="A36" s="11"/>
      <c r="B36" s="26">
        <f t="shared" si="7"/>
        <v>45311</v>
      </c>
      <c r="C36" s="47">
        <f t="shared" si="0"/>
        <v>20</v>
      </c>
      <c r="D36" s="52">
        <f t="shared" si="1"/>
        <v>0.3261762864382845</v>
      </c>
      <c r="E36" s="53">
        <f t="shared" si="2"/>
        <v>-10.867660557735256</v>
      </c>
      <c r="F36" s="53">
        <f t="shared" si="8"/>
        <v>8785</v>
      </c>
      <c r="G36" s="53">
        <f t="shared" si="4"/>
        <v>76</v>
      </c>
      <c r="H36" s="46">
        <f t="shared" si="5"/>
        <v>0.326876</v>
      </c>
      <c r="I36" s="49">
        <f t="shared" si="6"/>
        <v>-20.408188902157139</v>
      </c>
      <c r="J36" s="11"/>
      <c r="K36" s="15"/>
      <c r="L36" s="11"/>
      <c r="M36" s="11"/>
      <c r="N36" s="11"/>
      <c r="O36"/>
      <c r="P36"/>
      <c r="Q36"/>
      <c r="R36"/>
      <c r="S36"/>
      <c r="T36"/>
      <c r="U36"/>
      <c r="V36"/>
      <c r="W36"/>
      <c r="X36"/>
      <c r="Y36"/>
      <c r="Z36"/>
    </row>
    <row r="37" spans="1:26" s="1" customFormat="1" x14ac:dyDescent="0.2">
      <c r="A37" s="11"/>
      <c r="B37" s="26">
        <f t="shared" si="7"/>
        <v>45312</v>
      </c>
      <c r="C37" s="47">
        <f t="shared" si="0"/>
        <v>21</v>
      </c>
      <c r="D37" s="52">
        <f t="shared" si="1"/>
        <v>0.34334345940872057</v>
      </c>
      <c r="E37" s="53">
        <f t="shared" si="2"/>
        <v>-11.159504380288825</v>
      </c>
      <c r="F37" s="53">
        <f t="shared" si="8"/>
        <v>8786</v>
      </c>
      <c r="G37" s="53">
        <f t="shared" si="4"/>
        <v>80</v>
      </c>
      <c r="H37" s="46">
        <f t="shared" si="5"/>
        <v>0.34408</v>
      </c>
      <c r="I37" s="49">
        <f t="shared" si="6"/>
        <v>-20.206906270782198</v>
      </c>
      <c r="J37" s="11"/>
      <c r="K37" s="15"/>
      <c r="L37" s="11"/>
      <c r="M37" s="11"/>
      <c r="N37" s="11"/>
      <c r="O37"/>
      <c r="P37"/>
      <c r="Q37"/>
      <c r="R37"/>
      <c r="S37"/>
      <c r="T37"/>
      <c r="U37"/>
      <c r="V37"/>
      <c r="W37"/>
      <c r="X37"/>
      <c r="Y37"/>
      <c r="Z37"/>
    </row>
    <row r="38" spans="1:26" s="1" customFormat="1" x14ac:dyDescent="0.2">
      <c r="A38" s="11"/>
      <c r="B38" s="26">
        <f t="shared" si="7"/>
        <v>45313</v>
      </c>
      <c r="C38" s="47">
        <f t="shared" si="0"/>
        <v>22</v>
      </c>
      <c r="D38" s="52">
        <f t="shared" si="1"/>
        <v>0.36051063237915659</v>
      </c>
      <c r="E38" s="53">
        <f t="shared" si="2"/>
        <v>-11.438701320715182</v>
      </c>
      <c r="F38" s="53">
        <f t="shared" si="8"/>
        <v>8787</v>
      </c>
      <c r="G38" s="53">
        <f t="shared" si="4"/>
        <v>84</v>
      </c>
      <c r="H38" s="46">
        <f t="shared" si="5"/>
        <v>0.36128399999999999</v>
      </c>
      <c r="I38" s="49">
        <f t="shared" si="6"/>
        <v>-19.999668571380642</v>
      </c>
      <c r="J38" s="11"/>
      <c r="K38" s="15"/>
      <c r="L38" s="11"/>
      <c r="M38" s="11"/>
      <c r="N38" s="11"/>
      <c r="O38"/>
      <c r="P38"/>
      <c r="Q38"/>
      <c r="R38"/>
      <c r="S38"/>
      <c r="T38"/>
      <c r="U38"/>
      <c r="V38"/>
      <c r="W38"/>
      <c r="X38"/>
      <c r="Y38"/>
      <c r="Z38"/>
    </row>
    <row r="39" spans="1:26" s="1" customFormat="1" x14ac:dyDescent="0.2">
      <c r="A39" s="11"/>
      <c r="B39" s="26">
        <f t="shared" si="7"/>
        <v>45314</v>
      </c>
      <c r="C39" s="47">
        <f t="shared" si="0"/>
        <v>23</v>
      </c>
      <c r="D39" s="52">
        <f t="shared" si="1"/>
        <v>0.37767780534959255</v>
      </c>
      <c r="E39" s="53">
        <f t="shared" si="2"/>
        <v>-11.705053373450102</v>
      </c>
      <c r="F39" s="53">
        <f t="shared" si="8"/>
        <v>8788</v>
      </c>
      <c r="G39" s="53">
        <f t="shared" si="4"/>
        <v>88</v>
      </c>
      <c r="H39" s="46">
        <f t="shared" si="5"/>
        <v>0.37848799999999999</v>
      </c>
      <c r="I39" s="49">
        <f t="shared" si="6"/>
        <v>-19.786536877853703</v>
      </c>
      <c r="J39" s="11"/>
      <c r="K39" s="15"/>
      <c r="L39" s="11"/>
      <c r="M39" s="11"/>
      <c r="N39" s="11"/>
      <c r="O39"/>
      <c r="P39"/>
      <c r="Q39"/>
      <c r="R39"/>
      <c r="S39"/>
      <c r="T39"/>
      <c r="U39"/>
      <c r="V39"/>
      <c r="W39"/>
      <c r="X39"/>
      <c r="Y39"/>
      <c r="Z39"/>
    </row>
    <row r="40" spans="1:26" s="1" customFormat="1" x14ac:dyDescent="0.2">
      <c r="A40" s="11"/>
      <c r="B40" s="26">
        <f t="shared" si="7"/>
        <v>45315</v>
      </c>
      <c r="C40" s="47">
        <f t="shared" si="0"/>
        <v>24</v>
      </c>
      <c r="D40" s="52">
        <f t="shared" si="1"/>
        <v>0.39484497832002863</v>
      </c>
      <c r="E40" s="53">
        <f t="shared" si="2"/>
        <v>-11.958381738148006</v>
      </c>
      <c r="F40" s="53">
        <f t="shared" si="8"/>
        <v>8789</v>
      </c>
      <c r="G40" s="53">
        <f t="shared" si="4"/>
        <v>92</v>
      </c>
      <c r="H40" s="46">
        <f t="shared" si="5"/>
        <v>0.39569199999999999</v>
      </c>
      <c r="I40" s="49">
        <f t="shared" si="6"/>
        <v>-19.567574001089717</v>
      </c>
      <c r="J40" s="11"/>
      <c r="K40" s="15"/>
      <c r="L40" s="11"/>
      <c r="M40" s="11"/>
      <c r="N40" s="11"/>
      <c r="O40"/>
      <c r="P40"/>
      <c r="Q40"/>
      <c r="R40"/>
      <c r="S40"/>
      <c r="T40"/>
      <c r="U40"/>
      <c r="V40"/>
      <c r="W40"/>
      <c r="X40"/>
      <c r="Y40"/>
      <c r="Z40"/>
    </row>
    <row r="41" spans="1:26" s="1" customFormat="1" x14ac:dyDescent="0.2">
      <c r="A41" s="11"/>
      <c r="B41" s="26">
        <f t="shared" si="7"/>
        <v>45316</v>
      </c>
      <c r="C41" s="47">
        <f t="shared" si="0"/>
        <v>25</v>
      </c>
      <c r="D41" s="52">
        <f t="shared" si="1"/>
        <v>0.41201215129046465</v>
      </c>
      <c r="E41" s="53">
        <f t="shared" si="2"/>
        <v>-12.198526853595721</v>
      </c>
      <c r="F41" s="53">
        <f t="shared" si="8"/>
        <v>8790</v>
      </c>
      <c r="G41" s="53">
        <f t="shared" si="4"/>
        <v>96</v>
      </c>
      <c r="H41" s="46">
        <f t="shared" si="5"/>
        <v>0.41289600000000004</v>
      </c>
      <c r="I41" s="49">
        <f t="shared" si="6"/>
        <v>-19.3428444704535</v>
      </c>
      <c r="J41" s="11"/>
      <c r="K41" s="15"/>
      <c r="L41" s="11"/>
      <c r="M41" s="11"/>
      <c r="N41" s="11"/>
      <c r="O41"/>
      <c r="P41"/>
      <c r="Q41"/>
      <c r="R41"/>
      <c r="S41"/>
      <c r="T41"/>
      <c r="U41"/>
      <c r="V41"/>
      <c r="W41"/>
      <c r="X41"/>
      <c r="Y41"/>
      <c r="Z41"/>
    </row>
    <row r="42" spans="1:26" s="1" customFormat="1" x14ac:dyDescent="0.2">
      <c r="A42" s="11"/>
      <c r="B42" s="26">
        <f t="shared" si="7"/>
        <v>45317</v>
      </c>
      <c r="C42" s="47">
        <f t="shared" si="0"/>
        <v>26</v>
      </c>
      <c r="D42" s="52">
        <f t="shared" si="1"/>
        <v>0.42917932426090072</v>
      </c>
      <c r="E42" s="53">
        <f t="shared" si="2"/>
        <v>-12.425348390916252</v>
      </c>
      <c r="F42" s="53">
        <f t="shared" si="8"/>
        <v>8791</v>
      </c>
      <c r="G42" s="53">
        <f t="shared" si="4"/>
        <v>100</v>
      </c>
      <c r="H42" s="46">
        <f t="shared" si="5"/>
        <v>0.43010000000000004</v>
      </c>
      <c r="I42" s="49">
        <f t="shared" si="6"/>
        <v>-19.112414514769227</v>
      </c>
      <c r="J42" s="11"/>
      <c r="M42" s="11"/>
      <c r="N42" s="11"/>
      <c r="Q42"/>
      <c r="R42"/>
      <c r="S42"/>
      <c r="T42"/>
      <c r="U42"/>
      <c r="V42"/>
      <c r="W42"/>
      <c r="X42"/>
      <c r="Y42"/>
      <c r="Z42"/>
    </row>
    <row r="43" spans="1:26" s="1" customFormat="1" x14ac:dyDescent="0.2">
      <c r="A43" s="11"/>
      <c r="B43" s="26">
        <f t="shared" si="7"/>
        <v>45318</v>
      </c>
      <c r="C43" s="47">
        <f t="shared" si="0"/>
        <v>27</v>
      </c>
      <c r="D43" s="52">
        <f t="shared" si="1"/>
        <v>0.44634649723133679</v>
      </c>
      <c r="E43" s="53">
        <f t="shared" si="2"/>
        <v>-12.638725206871197</v>
      </c>
      <c r="F43" s="53">
        <f t="shared" si="8"/>
        <v>8792</v>
      </c>
      <c r="G43" s="53">
        <f t="shared" si="4"/>
        <v>104</v>
      </c>
      <c r="H43" s="46">
        <f t="shared" si="5"/>
        <v>0.44730400000000003</v>
      </c>
      <c r="I43" s="49">
        <f t="shared" si="6"/>
        <v>-18.876352042802495</v>
      </c>
      <c r="J43" s="11"/>
      <c r="M43" s="11"/>
      <c r="N43" s="11"/>
      <c r="Q43" s="3"/>
      <c r="R43"/>
      <c r="S43"/>
      <c r="T43"/>
      <c r="U43"/>
      <c r="V43"/>
      <c r="W43"/>
      <c r="X43"/>
      <c r="Y43"/>
      <c r="Z43"/>
    </row>
    <row r="44" spans="1:26" s="1" customFormat="1" x14ac:dyDescent="0.2">
      <c r="A44" s="11"/>
      <c r="B44" s="26">
        <f t="shared" si="7"/>
        <v>45319</v>
      </c>
      <c r="C44" s="47">
        <f t="shared" si="0"/>
        <v>28</v>
      </c>
      <c r="D44" s="52">
        <f t="shared" si="1"/>
        <v>0.46351367020177275</v>
      </c>
      <c r="E44" s="53">
        <f t="shared" si="2"/>
        <v>-12.838555258192921</v>
      </c>
      <c r="F44" s="53">
        <f t="shared" si="8"/>
        <v>8793</v>
      </c>
      <c r="G44" s="53">
        <f t="shared" si="4"/>
        <v>108</v>
      </c>
      <c r="H44" s="46">
        <f t="shared" si="5"/>
        <v>0.46450800000000003</v>
      </c>
      <c r="I44" s="49">
        <f t="shared" si="6"/>
        <v>-18.634726623247307</v>
      </c>
      <c r="J44" s="11"/>
      <c r="M44" s="11"/>
      <c r="N44" s="11"/>
      <c r="Q44" s="3"/>
      <c r="R44"/>
      <c r="S44"/>
      <c r="T44"/>
      <c r="U44"/>
      <c r="V44"/>
      <c r="W44"/>
      <c r="X44"/>
      <c r="Y44"/>
      <c r="Z44"/>
    </row>
    <row r="45" spans="1:26" s="1" customFormat="1" x14ac:dyDescent="0.2">
      <c r="A45" s="11"/>
      <c r="B45" s="26">
        <f t="shared" si="7"/>
        <v>45320</v>
      </c>
      <c r="C45" s="47">
        <f t="shared" si="0"/>
        <v>29</v>
      </c>
      <c r="D45" s="52">
        <f t="shared" si="1"/>
        <v>0.48068084317220877</v>
      </c>
      <c r="E45" s="53">
        <f t="shared" si="2"/>
        <v>-13.024755477993676</v>
      </c>
      <c r="F45" s="53">
        <f t="shared" si="8"/>
        <v>8794</v>
      </c>
      <c r="G45" s="53">
        <f t="shared" si="4"/>
        <v>112</v>
      </c>
      <c r="H45" s="46">
        <f t="shared" si="5"/>
        <v>0.48171200000000003</v>
      </c>
      <c r="I45" s="49">
        <f t="shared" si="6"/>
        <v>-18.387609464223861</v>
      </c>
      <c r="J45" s="11"/>
      <c r="M45" s="11"/>
      <c r="N45" s="11"/>
      <c r="Q45" s="3"/>
      <c r="R45"/>
      <c r="S45"/>
      <c r="T45"/>
      <c r="U45"/>
      <c r="V45"/>
      <c r="W45"/>
      <c r="X45"/>
      <c r="Y45"/>
      <c r="Z45"/>
    </row>
    <row r="46" spans="1:26" s="1" customFormat="1" x14ac:dyDescent="0.2">
      <c r="A46" s="11"/>
      <c r="B46" s="26">
        <f t="shared" si="7"/>
        <v>45321</v>
      </c>
      <c r="C46" s="47">
        <f t="shared" si="0"/>
        <v>30</v>
      </c>
      <c r="D46" s="52">
        <f t="shared" si="1"/>
        <v>0.49784801614264484</v>
      </c>
      <c r="E46" s="53">
        <f t="shared" si="2"/>
        <v>-13.197261615410232</v>
      </c>
      <c r="F46" s="53">
        <f t="shared" si="8"/>
        <v>8795</v>
      </c>
      <c r="G46" s="53">
        <f t="shared" si="4"/>
        <v>116</v>
      </c>
      <c r="H46" s="46">
        <f t="shared" si="5"/>
        <v>0.49891600000000003</v>
      </c>
      <c r="I46" s="49">
        <f t="shared" si="6"/>
        <v>-18.135073392293165</v>
      </c>
      <c r="J46" s="11"/>
      <c r="M46" s="11"/>
      <c r="N46" s="11"/>
      <c r="Q46" s="3"/>
      <c r="R46"/>
      <c r="S46"/>
      <c r="T46"/>
      <c r="U46"/>
      <c r="V46"/>
      <c r="W46"/>
      <c r="X46"/>
      <c r="Y46"/>
      <c r="Z46"/>
    </row>
    <row r="47" spans="1:26" s="1" customFormat="1" x14ac:dyDescent="0.2">
      <c r="A47" s="11"/>
      <c r="B47" s="26">
        <f t="shared" si="7"/>
        <v>45322</v>
      </c>
      <c r="C47" s="47">
        <f t="shared" si="0"/>
        <v>31</v>
      </c>
      <c r="D47" s="52">
        <f t="shared" si="1"/>
        <v>0.51501518911308075</v>
      </c>
      <c r="E47" s="53">
        <f t="shared" si="2"/>
        <v>-13.356028039747052</v>
      </c>
      <c r="F47" s="53">
        <f t="shared" si="8"/>
        <v>8796</v>
      </c>
      <c r="G47" s="53">
        <f t="shared" si="4"/>
        <v>120</v>
      </c>
      <c r="H47" s="46">
        <f t="shared" si="5"/>
        <v>0.51612000000000002</v>
      </c>
      <c r="I47" s="49">
        <f t="shared" si="6"/>
        <v>-17.877192830994751</v>
      </c>
      <c r="J47" s="11"/>
      <c r="M47" s="11"/>
      <c r="N47" s="11"/>
      <c r="Q47" s="3"/>
      <c r="R47"/>
      <c r="S47"/>
      <c r="T47"/>
      <c r="U47"/>
      <c r="V47"/>
      <c r="W47"/>
      <c r="X47"/>
      <c r="Y47"/>
      <c r="Z47"/>
    </row>
    <row r="48" spans="1:26" s="1" customFormat="1" x14ac:dyDescent="0.2">
      <c r="A48" s="11"/>
      <c r="B48" s="26">
        <f t="shared" si="7"/>
        <v>45323</v>
      </c>
      <c r="C48" s="47">
        <f t="shared" si="0"/>
        <v>32</v>
      </c>
      <c r="D48" s="52">
        <f t="shared" si="1"/>
        <v>0.53218236208351688</v>
      </c>
      <c r="E48" s="53">
        <f t="shared" si="2"/>
        <v>-13.501027510479766</v>
      </c>
      <c r="F48" s="53">
        <f t="shared" si="8"/>
        <v>8797</v>
      </c>
      <c r="G48" s="53">
        <f t="shared" si="4"/>
        <v>124</v>
      </c>
      <c r="H48" s="46">
        <f t="shared" si="5"/>
        <v>0.53332400000000002</v>
      </c>
      <c r="I48" s="49">
        <f t="shared" si="6"/>
        <v>-17.61404377891369</v>
      </c>
      <c r="J48" s="11"/>
      <c r="M48" s="11"/>
      <c r="N48" s="11"/>
      <c r="Q48" s="3"/>
      <c r="R48"/>
      <c r="S48"/>
      <c r="T48"/>
      <c r="U48"/>
      <c r="V48"/>
      <c r="W48"/>
      <c r="X48"/>
      <c r="Y48"/>
      <c r="Z48"/>
    </row>
    <row r="49" spans="1:26" s="1" customFormat="1" x14ac:dyDescent="0.2">
      <c r="A49" s="11"/>
      <c r="B49" s="26">
        <f t="shared" si="7"/>
        <v>45324</v>
      </c>
      <c r="C49" s="47">
        <f t="shared" si="0"/>
        <v>33</v>
      </c>
      <c r="D49" s="52">
        <f t="shared" si="1"/>
        <v>0.5493495350539529</v>
      </c>
      <c r="E49" s="53">
        <f t="shared" si="2"/>
        <v>-13.632250914571788</v>
      </c>
      <c r="F49" s="53">
        <f t="shared" si="8"/>
        <v>8798</v>
      </c>
      <c r="G49" s="53">
        <f t="shared" si="4"/>
        <v>128</v>
      </c>
      <c r="H49" s="46">
        <f t="shared" si="5"/>
        <v>0.55052800000000002</v>
      </c>
      <c r="I49" s="49">
        <f t="shared" si="6"/>
        <v>-17.345703787283473</v>
      </c>
      <c r="J49" s="11"/>
      <c r="M49" s="11"/>
      <c r="N49" s="11"/>
      <c r="Q49" s="3"/>
      <c r="R49"/>
      <c r="S49"/>
      <c r="T49"/>
      <c r="U49"/>
      <c r="V49"/>
      <c r="W49"/>
      <c r="X49"/>
      <c r="Y49"/>
      <c r="Z49"/>
    </row>
    <row r="50" spans="1:26" s="1" customFormat="1" x14ac:dyDescent="0.2">
      <c r="A50" s="11"/>
      <c r="B50" s="26">
        <f t="shared" si="7"/>
        <v>45325</v>
      </c>
      <c r="C50" s="47">
        <f t="shared" si="0"/>
        <v>34</v>
      </c>
      <c r="D50" s="52">
        <f t="shared" si="1"/>
        <v>0.56651670802438892</v>
      </c>
      <c r="E50" s="53">
        <f t="shared" si="2"/>
        <v>-13.749706972641558</v>
      </c>
      <c r="F50" s="53">
        <f t="shared" si="8"/>
        <v>8799</v>
      </c>
      <c r="G50" s="53">
        <f t="shared" si="4"/>
        <v>132</v>
      </c>
      <c r="H50" s="46">
        <f t="shared" si="5"/>
        <v>0.56773200000000001</v>
      </c>
      <c r="I50" s="49">
        <f t="shared" si="6"/>
        <v>-17.072251937131295</v>
      </c>
      <c r="J50" s="11"/>
      <c r="M50" s="11"/>
      <c r="N50" s="11"/>
      <c r="Q50" s="3"/>
      <c r="R50"/>
      <c r="S50"/>
      <c r="T50"/>
      <c r="U50"/>
      <c r="V50"/>
      <c r="W50"/>
      <c r="X50"/>
      <c r="Y50"/>
      <c r="Z50"/>
    </row>
    <row r="51" spans="1:26" s="1" customFormat="1" x14ac:dyDescent="0.2">
      <c r="A51" s="11"/>
      <c r="B51" s="26">
        <f t="shared" si="7"/>
        <v>45326</v>
      </c>
      <c r="C51" s="47">
        <f t="shared" si="0"/>
        <v>35</v>
      </c>
      <c r="D51" s="52">
        <f t="shared" si="1"/>
        <v>0.58368388099482504</v>
      </c>
      <c r="E51" s="53">
        <f t="shared" si="2"/>
        <v>-13.853421915594422</v>
      </c>
      <c r="F51" s="53">
        <f t="shared" si="8"/>
        <v>8800</v>
      </c>
      <c r="G51" s="53">
        <f t="shared" si="4"/>
        <v>136</v>
      </c>
      <c r="H51" s="46">
        <f t="shared" si="5"/>
        <v>0.58493600000000001</v>
      </c>
      <c r="I51" s="49">
        <f t="shared" si="6"/>
        <v>-16.793768815972523</v>
      </c>
      <c r="J51" s="11"/>
      <c r="M51" s="11"/>
      <c r="N51" s="11"/>
      <c r="Q51" s="3"/>
      <c r="R51"/>
      <c r="S51"/>
      <c r="T51"/>
      <c r="U51"/>
      <c r="V51"/>
      <c r="W51"/>
      <c r="X51"/>
      <c r="Y51"/>
      <c r="Z51"/>
    </row>
    <row r="52" spans="1:26" s="1" customFormat="1" x14ac:dyDescent="0.2">
      <c r="A52" s="11"/>
      <c r="B52" s="26">
        <f t="shared" si="7"/>
        <v>45327</v>
      </c>
      <c r="C52" s="47">
        <f t="shared" si="0"/>
        <v>36</v>
      </c>
      <c r="D52" s="52">
        <f t="shared" si="1"/>
        <v>0.60085105396526095</v>
      </c>
      <c r="E52" s="53">
        <f t="shared" si="2"/>
        <v>-13.943439133402407</v>
      </c>
      <c r="F52" s="53">
        <f t="shared" si="8"/>
        <v>8801</v>
      </c>
      <c r="G52" s="53">
        <f t="shared" si="4"/>
        <v>140</v>
      </c>
      <c r="H52" s="46">
        <f t="shared" si="5"/>
        <v>0.60214000000000001</v>
      </c>
      <c r="I52" s="49">
        <f t="shared" si="6"/>
        <v>-16.510336494061193</v>
      </c>
      <c r="J52" s="11"/>
      <c r="M52" s="11"/>
      <c r="N52" s="11"/>
      <c r="Q52" s="3"/>
      <c r="R52"/>
      <c r="S52"/>
      <c r="T52"/>
      <c r="U52"/>
      <c r="V52"/>
      <c r="W52"/>
      <c r="X52"/>
      <c r="Y52"/>
      <c r="Z52"/>
    </row>
    <row r="53" spans="1:26" s="1" customFormat="1" x14ac:dyDescent="0.2">
      <c r="A53" s="11"/>
      <c r="B53" s="26">
        <f t="shared" si="7"/>
        <v>45328</v>
      </c>
      <c r="C53" s="47">
        <f t="shared" si="0"/>
        <v>37</v>
      </c>
      <c r="D53" s="52">
        <f t="shared" si="1"/>
        <v>0.61801822693569697</v>
      </c>
      <c r="E53" s="53">
        <f t="shared" si="2"/>
        <v>-14.019818797776036</v>
      </c>
      <c r="F53" s="53">
        <f t="shared" si="8"/>
        <v>8802</v>
      </c>
      <c r="G53" s="53">
        <f t="shared" si="4"/>
        <v>144</v>
      </c>
      <c r="H53" s="46">
        <f t="shared" si="5"/>
        <v>0.61934400000000001</v>
      </c>
      <c r="I53" s="49">
        <f t="shared" si="6"/>
        <v>-16.222038500203503</v>
      </c>
      <c r="J53" s="11"/>
      <c r="M53" s="11"/>
      <c r="N53" s="11"/>
      <c r="Q53" s="3"/>
      <c r="R53"/>
      <c r="S53"/>
      <c r="T53"/>
      <c r="U53"/>
      <c r="V53"/>
      <c r="W53"/>
      <c r="X53"/>
      <c r="Y53"/>
      <c r="Z53"/>
    </row>
    <row r="54" spans="1:26" s="1" customFormat="1" x14ac:dyDescent="0.2">
      <c r="A54" s="11"/>
      <c r="B54" s="26">
        <f t="shared" si="7"/>
        <v>45329</v>
      </c>
      <c r="C54" s="47">
        <f t="shared" si="0"/>
        <v>38</v>
      </c>
      <c r="D54" s="52">
        <f t="shared" si="1"/>
        <v>0.6351853999061331</v>
      </c>
      <c r="E54" s="53">
        <f t="shared" si="2"/>
        <v>-14.082637460525458</v>
      </c>
      <c r="F54" s="53">
        <f t="shared" si="8"/>
        <v>8803</v>
      </c>
      <c r="G54" s="53">
        <f t="shared" si="4"/>
        <v>148</v>
      </c>
      <c r="H54" s="46">
        <f t="shared" si="5"/>
        <v>0.636548</v>
      </c>
      <c r="I54" s="49">
        <f t="shared" si="6"/>
        <v>-15.928959797141523</v>
      </c>
      <c r="J54" s="11"/>
      <c r="M54" s="11"/>
      <c r="N54" s="11"/>
      <c r="Q54" s="3"/>
      <c r="R54"/>
      <c r="S54"/>
      <c r="T54"/>
      <c r="U54"/>
      <c r="V54"/>
      <c r="W54"/>
      <c r="X54"/>
      <c r="Y54"/>
      <c r="Z54"/>
    </row>
    <row r="55" spans="1:26" s="1" customFormat="1" x14ac:dyDescent="0.2">
      <c r="A55" s="11"/>
      <c r="B55" s="26">
        <f t="shared" si="7"/>
        <v>45330</v>
      </c>
      <c r="C55" s="47">
        <f t="shared" si="0"/>
        <v>39</v>
      </c>
      <c r="D55" s="52">
        <f t="shared" si="1"/>
        <v>0.652352572876569</v>
      </c>
      <c r="E55" s="53">
        <f t="shared" si="2"/>
        <v>-14.131987629452459</v>
      </c>
      <c r="F55" s="53">
        <f t="shared" si="8"/>
        <v>8804</v>
      </c>
      <c r="G55" s="53">
        <f t="shared" si="4"/>
        <v>152</v>
      </c>
      <c r="H55" s="46">
        <f t="shared" si="5"/>
        <v>0.653752</v>
      </c>
      <c r="I55" s="49">
        <f t="shared" si="6"/>
        <v>-15.631186756514257</v>
      </c>
      <c r="J55" s="11"/>
      <c r="M55" s="11"/>
      <c r="N55" s="11"/>
      <c r="O55" s="2"/>
      <c r="P55"/>
      <c r="Q55" s="3"/>
      <c r="R55"/>
      <c r="S55"/>
      <c r="T55"/>
      <c r="U55"/>
      <c r="V55"/>
      <c r="W55"/>
      <c r="X55"/>
      <c r="Y55"/>
      <c r="Z55"/>
    </row>
    <row r="56" spans="1:26" s="1" customFormat="1" x14ac:dyDescent="0.2">
      <c r="A56" s="11"/>
      <c r="B56" s="26">
        <f t="shared" si="7"/>
        <v>45331</v>
      </c>
      <c r="C56" s="47">
        <f t="shared" si="0"/>
        <v>40</v>
      </c>
      <c r="D56" s="52">
        <f t="shared" si="1"/>
        <v>0.66951974584700502</v>
      </c>
      <c r="E56" s="53">
        <f t="shared" si="2"/>
        <v>-14.167977323651467</v>
      </c>
      <c r="F56" s="53">
        <f t="shared" si="8"/>
        <v>8805</v>
      </c>
      <c r="G56" s="53">
        <f t="shared" si="4"/>
        <v>156</v>
      </c>
      <c r="H56" s="46">
        <f t="shared" si="5"/>
        <v>0.670956</v>
      </c>
      <c r="I56" s="49">
        <f t="shared" si="6"/>
        <v>-15.32880713340354</v>
      </c>
      <c r="J56" s="11"/>
      <c r="K56" s="17"/>
      <c r="L56" s="16"/>
      <c r="M56" s="11"/>
      <c r="N56" s="11"/>
      <c r="O56" s="2"/>
      <c r="P56"/>
      <c r="Q56" s="3"/>
      <c r="R56"/>
      <c r="S56"/>
      <c r="T56"/>
      <c r="U56"/>
      <c r="V56"/>
      <c r="W56"/>
      <c r="X56"/>
      <c r="Y56"/>
      <c r="Z56"/>
    </row>
    <row r="57" spans="1:26" s="1" customFormat="1" x14ac:dyDescent="0.2">
      <c r="A57" s="11"/>
      <c r="B57" s="26">
        <f t="shared" si="7"/>
        <v>45332</v>
      </c>
      <c r="C57" s="47">
        <f t="shared" si="0"/>
        <v>41</v>
      </c>
      <c r="D57" s="52">
        <f t="shared" si="1"/>
        <v>0.68668691881744115</v>
      </c>
      <c r="E57" s="53">
        <f t="shared" si="2"/>
        <v>-14.190729610124892</v>
      </c>
      <c r="F57" s="53">
        <f t="shared" si="8"/>
        <v>8806</v>
      </c>
      <c r="G57" s="53">
        <f t="shared" si="4"/>
        <v>160</v>
      </c>
      <c r="H57" s="46">
        <f t="shared" si="5"/>
        <v>0.68815999999999999</v>
      </c>
      <c r="I57" s="49">
        <f t="shared" si="6"/>
        <v>-15.021910040472205</v>
      </c>
      <c r="J57" s="11"/>
      <c r="K57" s="15"/>
      <c r="L57" s="11"/>
      <c r="M57" s="11"/>
      <c r="N57" s="11"/>
      <c r="O57"/>
      <c r="P57"/>
      <c r="Q57" s="3"/>
      <c r="R57"/>
      <c r="S57"/>
      <c r="T57"/>
      <c r="U57"/>
      <c r="V57"/>
      <c r="W57"/>
      <c r="X57"/>
      <c r="Y57"/>
      <c r="Z57"/>
    </row>
    <row r="58" spans="1:26" s="1" customFormat="1" x14ac:dyDescent="0.2">
      <c r="A58" s="11"/>
      <c r="B58" s="26">
        <f t="shared" si="7"/>
        <v>45333</v>
      </c>
      <c r="C58" s="47">
        <f t="shared" si="0"/>
        <v>42</v>
      </c>
      <c r="D58" s="52">
        <f t="shared" si="1"/>
        <v>0.70385409178787706</v>
      </c>
      <c r="E58" s="53">
        <f t="shared" si="2"/>
        <v>-14.20038212363778</v>
      </c>
      <c r="F58" s="53">
        <f t="shared" si="8"/>
        <v>8807</v>
      </c>
      <c r="G58" s="53">
        <f t="shared" si="4"/>
        <v>164</v>
      </c>
      <c r="H58" s="46">
        <f t="shared" si="5"/>
        <v>0.70536399999999999</v>
      </c>
      <c r="I58" s="49">
        <f t="shared" si="6"/>
        <v>-14.71058592170219</v>
      </c>
      <c r="J58" s="11"/>
      <c r="K58" s="15"/>
      <c r="L58" s="11"/>
      <c r="M58" s="11"/>
      <c r="N58" s="11"/>
      <c r="O58"/>
      <c r="P58"/>
      <c r="Q58" s="3"/>
      <c r="R58"/>
      <c r="S58"/>
      <c r="T58"/>
      <c r="U58"/>
      <c r="V58"/>
      <c r="W58"/>
      <c r="X58"/>
      <c r="Y58"/>
      <c r="Z58"/>
    </row>
    <row r="59" spans="1:26" s="1" customFormat="1" x14ac:dyDescent="0.2">
      <c r="A59" s="11"/>
      <c r="B59" s="26">
        <f t="shared" si="7"/>
        <v>45334</v>
      </c>
      <c r="C59" s="47">
        <f t="shared" si="0"/>
        <v>43</v>
      </c>
      <c r="D59" s="52">
        <f t="shared" si="1"/>
        <v>0.72102126475831319</v>
      </c>
      <c r="E59" s="53">
        <f t="shared" si="2"/>
        <v>-14.197086571746887</v>
      </c>
      <c r="F59" s="53">
        <f t="shared" si="8"/>
        <v>8808</v>
      </c>
      <c r="G59" s="53">
        <f t="shared" si="4"/>
        <v>168</v>
      </c>
      <c r="H59" s="46">
        <f t="shared" si="5"/>
        <v>0.72256799999999999</v>
      </c>
      <c r="I59" s="49">
        <f t="shared" si="6"/>
        <v>-14.394926525740249</v>
      </c>
      <c r="J59" s="11"/>
      <c r="K59" s="15"/>
      <c r="L59" s="11"/>
      <c r="M59" s="11"/>
      <c r="N59" s="11"/>
      <c r="O59"/>
      <c r="P59"/>
      <c r="Q59"/>
      <c r="R59"/>
      <c r="S59"/>
      <c r="T59"/>
      <c r="U59"/>
      <c r="V59"/>
      <c r="W59"/>
      <c r="X59"/>
      <c r="Y59"/>
      <c r="Z59"/>
    </row>
    <row r="60" spans="1:26" s="1" customFormat="1" x14ac:dyDescent="0.2">
      <c r="A60" s="11"/>
      <c r="B60" s="26">
        <f t="shared" si="7"/>
        <v>45335</v>
      </c>
      <c r="C60" s="47">
        <f t="shared" si="0"/>
        <v>44</v>
      </c>
      <c r="D60" s="52">
        <f t="shared" si="1"/>
        <v>0.7381884377287492</v>
      </c>
      <c r="E60" s="53">
        <f t="shared" si="2"/>
        <v>-14.18100822694182</v>
      </c>
      <c r="F60" s="53">
        <f t="shared" si="8"/>
        <v>8809</v>
      </c>
      <c r="G60" s="53">
        <f t="shared" si="4"/>
        <v>172</v>
      </c>
      <c r="H60" s="46">
        <f t="shared" si="5"/>
        <v>0.73977199999999999</v>
      </c>
      <c r="I60" s="49">
        <f t="shared" si="6"/>
        <v>-14.075024878859235</v>
      </c>
      <c r="J60" s="11"/>
      <c r="K60" s="15"/>
      <c r="L60" s="11"/>
      <c r="M60" s="11"/>
      <c r="N60" s="11"/>
      <c r="O60"/>
      <c r="P60"/>
      <c r="Q60"/>
      <c r="R60"/>
      <c r="S60"/>
      <c r="T60"/>
      <c r="U60"/>
      <c r="V60"/>
      <c r="W60"/>
      <c r="X60"/>
      <c r="Y60"/>
      <c r="Z60"/>
    </row>
    <row r="61" spans="1:26" s="1" customFormat="1" x14ac:dyDescent="0.2">
      <c r="A61" s="11"/>
      <c r="B61" s="26">
        <f t="shared" si="7"/>
        <v>45336</v>
      </c>
      <c r="C61" s="47">
        <f t="shared" si="0"/>
        <v>45</v>
      </c>
      <c r="D61" s="52">
        <f t="shared" si="1"/>
        <v>0.75535561069918511</v>
      </c>
      <c r="E61" s="53">
        <f t="shared" si="2"/>
        <v>-14.152325407829409</v>
      </c>
      <c r="F61" s="53">
        <f t="shared" si="8"/>
        <v>8810</v>
      </c>
      <c r="G61" s="53">
        <f t="shared" si="4"/>
        <v>176</v>
      </c>
      <c r="H61" s="46">
        <f t="shared" si="5"/>
        <v>0.75697599999999998</v>
      </c>
      <c r="I61" s="49">
        <f t="shared" si="6"/>
        <v>-13.750975257542814</v>
      </c>
      <c r="J61" s="11"/>
      <c r="K61" s="15"/>
      <c r="L61" s="11"/>
      <c r="M61" s="11"/>
      <c r="N61" s="11"/>
      <c r="O61"/>
      <c r="P61"/>
      <c r="Q61"/>
      <c r="R61"/>
      <c r="S61"/>
      <c r="T61"/>
      <c r="U61"/>
      <c r="V61"/>
      <c r="W61"/>
      <c r="X61"/>
      <c r="Y61"/>
      <c r="Z61"/>
    </row>
    <row r="62" spans="1:26" s="1" customFormat="1" x14ac:dyDescent="0.2">
      <c r="A62" s="11"/>
      <c r="B62" s="26">
        <f t="shared" si="7"/>
        <v>45337</v>
      </c>
      <c r="C62" s="47">
        <f t="shared" si="0"/>
        <v>46</v>
      </c>
      <c r="D62" s="52">
        <f t="shared" si="1"/>
        <v>0.77252278366962124</v>
      </c>
      <c r="E62" s="53">
        <f t="shared" si="2"/>
        <v>-14.111228951278092</v>
      </c>
      <c r="F62" s="53">
        <f t="shared" si="8"/>
        <v>8811</v>
      </c>
      <c r="G62" s="53">
        <f t="shared" si="4"/>
        <v>180</v>
      </c>
      <c r="H62" s="46">
        <f t="shared" si="5"/>
        <v>0.77417999999999998</v>
      </c>
      <c r="I62" s="49">
        <f t="shared" si="6"/>
        <v>-13.422873160701759</v>
      </c>
      <c r="J62" s="11"/>
      <c r="K62" s="15"/>
      <c r="L62" s="11"/>
      <c r="M62" s="11"/>
      <c r="N62" s="11"/>
      <c r="O62"/>
      <c r="P62"/>
      <c r="Q62"/>
      <c r="R62"/>
      <c r="S62"/>
      <c r="T62"/>
      <c r="U62"/>
      <c r="V62"/>
      <c r="W62"/>
      <c r="X62"/>
      <c r="Y62"/>
      <c r="Z62"/>
    </row>
    <row r="63" spans="1:26" s="1" customFormat="1" x14ac:dyDescent="0.2">
      <c r="A63" s="11"/>
      <c r="B63" s="26">
        <f t="shared" si="7"/>
        <v>45338</v>
      </c>
      <c r="C63" s="47">
        <f t="shared" si="0"/>
        <v>47</v>
      </c>
      <c r="D63" s="52">
        <f t="shared" si="1"/>
        <v>0.78968995664005726</v>
      </c>
      <c r="E63" s="53">
        <f t="shared" si="2"/>
        <v>-14.057921677416308</v>
      </c>
      <c r="F63" s="53">
        <f t="shared" si="8"/>
        <v>8812</v>
      </c>
      <c r="G63" s="53">
        <f t="shared" si="4"/>
        <v>184</v>
      </c>
      <c r="H63" s="46">
        <f t="shared" si="5"/>
        <v>0.79138399999999998</v>
      </c>
      <c r="I63" s="49">
        <f t="shared" si="6"/>
        <v>-13.090815281529979</v>
      </c>
      <c r="J63" s="11"/>
      <c r="K63" s="15"/>
      <c r="L63" s="11"/>
      <c r="M63" s="11"/>
      <c r="N63" s="11"/>
      <c r="O63"/>
      <c r="P63"/>
      <c r="Q63"/>
      <c r="R63"/>
      <c r="S63"/>
      <c r="T63"/>
      <c r="U63"/>
      <c r="V63"/>
      <c r="W63"/>
      <c r="X63"/>
      <c r="Y63"/>
      <c r="Z63"/>
    </row>
    <row r="64" spans="1:26" x14ac:dyDescent="0.2">
      <c r="B64" s="26">
        <f t="shared" si="7"/>
        <v>45339</v>
      </c>
      <c r="C64" s="47">
        <f t="shared" si="0"/>
        <v>48</v>
      </c>
      <c r="D64" s="52">
        <f t="shared" si="1"/>
        <v>0.80685712961049338</v>
      </c>
      <c r="E64" s="53">
        <f t="shared" si="2"/>
        <v>-13.992617849348614</v>
      </c>
      <c r="F64" s="53">
        <f t="shared" si="8"/>
        <v>8813</v>
      </c>
      <c r="G64" s="53">
        <f t="shared" si="4"/>
        <v>188</v>
      </c>
      <c r="H64" s="46">
        <f t="shared" si="5"/>
        <v>0.80858799999999997</v>
      </c>
      <c r="I64" s="49">
        <f t="shared" si="6"/>
        <v>-12.754899479008595</v>
      </c>
    </row>
    <row r="65" spans="2:19" x14ac:dyDescent="0.2">
      <c r="B65" s="26">
        <f t="shared" si="7"/>
        <v>45340</v>
      </c>
      <c r="C65" s="47">
        <f t="shared" si="0"/>
        <v>49</v>
      </c>
      <c r="D65" s="52">
        <f t="shared" si="1"/>
        <v>0.82402430258092929</v>
      </c>
      <c r="E65" s="53">
        <f t="shared" si="2"/>
        <v>-13.91554262941467</v>
      </c>
      <c r="F65" s="53">
        <f t="shared" si="8"/>
        <v>8814</v>
      </c>
      <c r="G65" s="53">
        <f t="shared" si="4"/>
        <v>192</v>
      </c>
      <c r="H65" s="46">
        <f t="shared" si="5"/>
        <v>0.82579200000000008</v>
      </c>
      <c r="I65" s="49">
        <f t="shared" si="6"/>
        <v>-12.415224749066445</v>
      </c>
    </row>
    <row r="66" spans="2:19" x14ac:dyDescent="0.2">
      <c r="B66" s="26">
        <f t="shared" si="7"/>
        <v>45341</v>
      </c>
      <c r="C66" s="47">
        <f t="shared" si="0"/>
        <v>50</v>
      </c>
      <c r="D66" s="52">
        <f t="shared" si="1"/>
        <v>0.84119147555136531</v>
      </c>
      <c r="E66" s="53">
        <f t="shared" si="2"/>
        <v>-13.826931533770981</v>
      </c>
      <c r="F66" s="53">
        <f t="shared" si="8"/>
        <v>8815</v>
      </c>
      <c r="G66" s="53">
        <f t="shared" si="4"/>
        <v>196</v>
      </c>
      <c r="H66" s="46">
        <f t="shared" si="5"/>
        <v>0.84299600000000008</v>
      </c>
      <c r="I66" s="49">
        <f t="shared" si="6"/>
        <v>-12.071891195405531</v>
      </c>
    </row>
    <row r="67" spans="2:19" x14ac:dyDescent="0.2">
      <c r="B67" s="26">
        <f t="shared" si="7"/>
        <v>45342</v>
      </c>
      <c r="C67" s="47">
        <f t="shared" si="0"/>
        <v>51</v>
      </c>
      <c r="D67" s="52">
        <f t="shared" si="1"/>
        <v>0.85835864852180144</v>
      </c>
      <c r="E67" s="53">
        <f t="shared" si="2"/>
        <v>-13.727029887022175</v>
      </c>
      <c r="F67" s="53">
        <f t="shared" si="8"/>
        <v>8816</v>
      </c>
      <c r="G67" s="53">
        <f t="shared" si="4"/>
        <v>200</v>
      </c>
      <c r="H67" s="46">
        <f t="shared" si="5"/>
        <v>0.86020000000000008</v>
      </c>
      <c r="I67" s="49">
        <f t="shared" si="6"/>
        <v>-11.725000000000001</v>
      </c>
      <c r="O67" s="7"/>
      <c r="Q67" s="5"/>
      <c r="R67" s="8"/>
      <c r="S67" s="6"/>
    </row>
    <row r="68" spans="2:19" x14ac:dyDescent="0.2">
      <c r="B68" s="26">
        <f t="shared" si="7"/>
        <v>45343</v>
      </c>
      <c r="C68" s="47">
        <f t="shared" si="0"/>
        <v>52</v>
      </c>
      <c r="D68" s="52">
        <f t="shared" si="1"/>
        <v>0.87552582149223745</v>
      </c>
      <c r="E68" s="53">
        <f t="shared" si="2"/>
        <v>-13.616092278569321</v>
      </c>
      <c r="F68" s="53">
        <f t="shared" si="8"/>
        <v>8817</v>
      </c>
      <c r="G68" s="53">
        <f t="shared" si="4"/>
        <v>204</v>
      </c>
      <c r="H68" s="46">
        <f t="shared" si="5"/>
        <v>0.87740400000000007</v>
      </c>
      <c r="I68" s="49">
        <f t="shared" si="6"/>
        <v>-11.374653393277351</v>
      </c>
      <c r="O68" s="9"/>
      <c r="Q68" s="10"/>
      <c r="R68" s="3"/>
      <c r="S68" s="4"/>
    </row>
    <row r="69" spans="2:19" x14ac:dyDescent="0.2">
      <c r="B69" s="26">
        <f t="shared" si="7"/>
        <v>45344</v>
      </c>
      <c r="C69" s="47">
        <f t="shared" si="0"/>
        <v>53</v>
      </c>
      <c r="D69" s="52">
        <f t="shared" si="1"/>
        <v>0.89269299446267358</v>
      </c>
      <c r="E69" s="53">
        <f t="shared" si="2"/>
        <v>-13.49438202227662</v>
      </c>
      <c r="F69" s="53">
        <f t="shared" si="8"/>
        <v>8818</v>
      </c>
      <c r="G69" s="53">
        <f t="shared" si="4"/>
        <v>208</v>
      </c>
      <c r="H69" s="46">
        <f t="shared" si="5"/>
        <v>0.89460800000000007</v>
      </c>
      <c r="I69" s="49">
        <f t="shared" si="6"/>
        <v>-11.020954623990658</v>
      </c>
      <c r="O69" s="9"/>
      <c r="Q69" s="10"/>
      <c r="R69" s="3"/>
      <c r="S69" s="4"/>
    </row>
    <row r="70" spans="2:19" x14ac:dyDescent="0.2">
      <c r="B70" s="26">
        <f t="shared" si="7"/>
        <v>45345</v>
      </c>
      <c r="C70" s="47">
        <f t="shared" si="0"/>
        <v>54</v>
      </c>
      <c r="D70" s="52">
        <f t="shared" si="1"/>
        <v>0.90986016743310949</v>
      </c>
      <c r="E70" s="53">
        <f t="shared" si="2"/>
        <v>-13.362170620986012</v>
      </c>
      <c r="F70" s="53">
        <f t="shared" si="8"/>
        <v>8819</v>
      </c>
      <c r="G70" s="53">
        <f t="shared" si="4"/>
        <v>212</v>
      </c>
      <c r="H70" s="46">
        <f t="shared" si="5"/>
        <v>0.91181200000000007</v>
      </c>
      <c r="I70" s="49">
        <f t="shared" si="6"/>
        <v>-10.664007928790681</v>
      </c>
      <c r="O70" s="9"/>
      <c r="Q70" s="10"/>
      <c r="R70" s="3"/>
      <c r="S70" s="4"/>
    </row>
    <row r="71" spans="2:19" x14ac:dyDescent="0.2">
      <c r="B71" s="26">
        <f t="shared" si="7"/>
        <v>45346</v>
      </c>
      <c r="C71" s="47">
        <f t="shared" si="0"/>
        <v>55</v>
      </c>
      <c r="D71" s="52">
        <f t="shared" si="1"/>
        <v>0.92702734040354551</v>
      </c>
      <c r="E71" s="53">
        <f t="shared" si="2"/>
        <v>-13.219737237331248</v>
      </c>
      <c r="F71" s="53">
        <f t="shared" si="8"/>
        <v>8820</v>
      </c>
      <c r="G71" s="53">
        <f t="shared" si="4"/>
        <v>216</v>
      </c>
      <c r="H71" s="46">
        <f t="shared" si="5"/>
        <v>0.92901600000000006</v>
      </c>
      <c r="I71" s="49">
        <f t="shared" si="6"/>
        <v>-10.303918501506869</v>
      </c>
      <c r="O71" s="9"/>
      <c r="Q71" s="10"/>
      <c r="R71" s="3"/>
      <c r="S71" s="4"/>
    </row>
    <row r="72" spans="2:19" x14ac:dyDescent="0.2">
      <c r="B72" s="26">
        <f t="shared" si="7"/>
        <v>45347</v>
      </c>
      <c r="C72" s="47">
        <f t="shared" si="0"/>
        <v>56</v>
      </c>
      <c r="D72" s="52">
        <f t="shared" si="1"/>
        <v>0.94419451337398164</v>
      </c>
      <c r="E72" s="53">
        <f t="shared" si="2"/>
        <v>-13.067368172220633</v>
      </c>
      <c r="F72" s="53">
        <f t="shared" si="8"/>
        <v>8821</v>
      </c>
      <c r="G72" s="53">
        <f t="shared" si="4"/>
        <v>220</v>
      </c>
      <c r="H72" s="46">
        <f t="shared" si="5"/>
        <v>0.94622000000000006</v>
      </c>
      <c r="I72" s="49">
        <f t="shared" si="6"/>
        <v>-9.9407924621462342</v>
      </c>
    </row>
    <row r="73" spans="2:19" x14ac:dyDescent="0.2">
      <c r="B73" s="26">
        <f t="shared" si="7"/>
        <v>45348</v>
      </c>
      <c r="C73" s="47">
        <f t="shared" si="0"/>
        <v>57</v>
      </c>
      <c r="D73" s="52">
        <f t="shared" si="1"/>
        <v>0.96136168634441754</v>
      </c>
      <c r="E73" s="53">
        <f t="shared" si="2"/>
        <v>-12.9053563522695</v>
      </c>
      <c r="F73" s="53">
        <f t="shared" si="8"/>
        <v>8822</v>
      </c>
      <c r="G73" s="53">
        <f t="shared" si="4"/>
        <v>224</v>
      </c>
      <c r="H73" s="46">
        <f t="shared" si="5"/>
        <v>0.96342400000000006</v>
      </c>
      <c r="I73" s="49">
        <f t="shared" si="6"/>
        <v>-9.5747368256192988</v>
      </c>
    </row>
    <row r="74" spans="2:19" x14ac:dyDescent="0.2">
      <c r="B74" s="26">
        <f t="shared" si="7"/>
        <v>45349</v>
      </c>
      <c r="C74" s="47">
        <f t="shared" si="0"/>
        <v>58</v>
      </c>
      <c r="D74" s="52">
        <f t="shared" si="1"/>
        <v>0.97852885931485356</v>
      </c>
      <c r="E74" s="53">
        <f t="shared" si="2"/>
        <v>-12.734000827372254</v>
      </c>
      <c r="F74" s="53">
        <f t="shared" si="8"/>
        <v>8823</v>
      </c>
      <c r="G74" s="53">
        <f t="shared" si="4"/>
        <v>228</v>
      </c>
      <c r="H74" s="46">
        <f t="shared" si="5"/>
        <v>0.98062800000000006</v>
      </c>
      <c r="I74" s="49">
        <f t="shared" si="6"/>
        <v>-9.2058594702023306</v>
      </c>
    </row>
    <row r="75" spans="2:19" x14ac:dyDescent="0.2">
      <c r="B75" s="26">
        <f t="shared" si="7"/>
        <v>45350</v>
      </c>
      <c r="C75" s="47">
        <f t="shared" si="0"/>
        <v>59</v>
      </c>
      <c r="D75" s="52">
        <f t="shared" si="1"/>
        <v>0.99569603228528969</v>
      </c>
      <c r="E75" s="53">
        <f t="shared" si="2"/>
        <v>-12.553606279507649</v>
      </c>
      <c r="F75" s="53">
        <f t="shared" si="8"/>
        <v>8824</v>
      </c>
      <c r="G75" s="53">
        <f t="shared" si="4"/>
        <v>232</v>
      </c>
      <c r="H75" s="46">
        <f t="shared" si="5"/>
        <v>0.99783200000000005</v>
      </c>
      <c r="I75" s="49">
        <f t="shared" si="6"/>
        <v>-8.8342691057450899</v>
      </c>
    </row>
    <row r="76" spans="2:19" x14ac:dyDescent="0.2">
      <c r="B76" s="26">
        <f t="shared" si="7"/>
        <v>45351</v>
      </c>
      <c r="C76" s="47">
        <f t="shared" si="0"/>
        <v>60</v>
      </c>
      <c r="D76" s="52">
        <f t="shared" si="1"/>
        <v>1.0128632052557256</v>
      </c>
      <c r="E76" s="53">
        <f t="shared" si="2"/>
        <v>-12.364482543772684</v>
      </c>
      <c r="F76" s="53">
        <f t="shared" si="8"/>
        <v>8825</v>
      </c>
      <c r="G76" s="53">
        <f t="shared" si="4"/>
        <v>236</v>
      </c>
      <c r="H76" s="46">
        <f t="shared" si="5"/>
        <v>1.015036</v>
      </c>
      <c r="I76" s="49">
        <f t="shared" si="6"/>
        <v>-8.4600752416335716</v>
      </c>
    </row>
    <row r="77" spans="2:19" x14ac:dyDescent="0.2">
      <c r="B77" s="26">
        <f t="shared" si="7"/>
        <v>45352</v>
      </c>
      <c r="C77" s="47">
        <f t="shared" si="0"/>
        <v>61</v>
      </c>
      <c r="D77" s="52">
        <f t="shared" si="1"/>
        <v>1.0300303782261615</v>
      </c>
      <c r="E77" s="53">
        <f t="shared" si="2"/>
        <v>-12.166944142538423</v>
      </c>
      <c r="F77" s="53">
        <f t="shared" si="8"/>
        <v>8826</v>
      </c>
      <c r="G77" s="53">
        <f t="shared" si="4"/>
        <v>240</v>
      </c>
      <c r="H77" s="46">
        <f t="shared" si="5"/>
        <v>1.03224</v>
      </c>
      <c r="I77" s="49">
        <f t="shared" si="6"/>
        <v>-8.0833881545170474</v>
      </c>
    </row>
    <row r="78" spans="2:19" x14ac:dyDescent="0.2">
      <c r="B78" s="26">
        <f t="shared" si="7"/>
        <v>45353</v>
      </c>
      <c r="C78" s="47">
        <f t="shared" si="0"/>
        <v>62</v>
      </c>
      <c r="D78" s="52">
        <f t="shared" si="1"/>
        <v>1.0471975511965976</v>
      </c>
      <c r="E78" s="53">
        <f t="shared" si="2"/>
        <v>-11.961309833517719</v>
      </c>
      <c r="F78" s="53">
        <f t="shared" si="8"/>
        <v>8827</v>
      </c>
      <c r="G78" s="53">
        <f t="shared" si="4"/>
        <v>244</v>
      </c>
      <c r="H78" s="46">
        <f t="shared" si="5"/>
        <v>1.049444</v>
      </c>
      <c r="I78" s="49">
        <f t="shared" si="6"/>
        <v>-7.7043188558090767</v>
      </c>
    </row>
    <row r="79" spans="2:19" x14ac:dyDescent="0.2">
      <c r="B79" s="26">
        <f t="shared" si="7"/>
        <v>45354</v>
      </c>
      <c r="C79" s="47">
        <f t="shared" si="0"/>
        <v>63</v>
      </c>
      <c r="D79" s="52">
        <f t="shared" si="1"/>
        <v>1.0643647241670338</v>
      </c>
      <c r="E79" s="53">
        <f t="shared" si="2"/>
        <v>-11.747902172429047</v>
      </c>
      <c r="F79" s="53">
        <f t="shared" si="8"/>
        <v>8828</v>
      </c>
      <c r="G79" s="53">
        <f t="shared" si="4"/>
        <v>248</v>
      </c>
      <c r="H79" s="46">
        <f t="shared" si="5"/>
        <v>1.066648</v>
      </c>
      <c r="I79" s="49">
        <f t="shared" si="6"/>
        <v>-7.3229790589718853</v>
      </c>
    </row>
    <row r="80" spans="2:19" x14ac:dyDescent="0.2">
      <c r="B80" s="26">
        <f t="shared" si="7"/>
        <v>45355</v>
      </c>
      <c r="C80" s="47">
        <f t="shared" si="0"/>
        <v>64</v>
      </c>
      <c r="D80" s="52">
        <f t="shared" si="1"/>
        <v>1.0815318971374699</v>
      </c>
      <c r="E80" s="53">
        <f t="shared" si="2"/>
        <v>-11.527047090834353</v>
      </c>
      <c r="F80" s="53">
        <f t="shared" si="8"/>
        <v>8829</v>
      </c>
      <c r="G80" s="53">
        <f t="shared" si="4"/>
        <v>252</v>
      </c>
      <c r="H80" s="46">
        <f t="shared" si="5"/>
        <v>1.083852</v>
      </c>
      <c r="I80" s="49">
        <f t="shared" si="6"/>
        <v>-6.9394811465939394</v>
      </c>
    </row>
    <row r="81" spans="2:26" s="11" customFormat="1" x14ac:dyDescent="0.2">
      <c r="B81" s="26">
        <f t="shared" si="7"/>
        <v>45356</v>
      </c>
      <c r="C81" s="47">
        <f t="shared" si="0"/>
        <v>65</v>
      </c>
      <c r="D81" s="52">
        <f t="shared" si="1"/>
        <v>1.0986990701079058</v>
      </c>
      <c r="E81" s="53">
        <f t="shared" si="2"/>
        <v>-11.299073489621495</v>
      </c>
      <c r="F81" s="53">
        <f t="shared" si="8"/>
        <v>8830</v>
      </c>
      <c r="G81" s="53">
        <f t="shared" si="4"/>
        <v>256</v>
      </c>
      <c r="H81" s="46">
        <f t="shared" si="5"/>
        <v>1.101056</v>
      </c>
      <c r="I81" s="49">
        <f t="shared" si="6"/>
        <v>-6.5539381372702419</v>
      </c>
      <c r="K81" s="15"/>
      <c r="O81"/>
      <c r="P81"/>
      <c r="Q81"/>
      <c r="R81"/>
      <c r="S81"/>
      <c r="T81"/>
      <c r="U81"/>
      <c r="V81"/>
      <c r="W81"/>
      <c r="X81"/>
      <c r="Y81"/>
      <c r="Z81"/>
    </row>
    <row r="82" spans="2:26" s="11" customFormat="1" x14ac:dyDescent="0.2">
      <c r="B82" s="26">
        <f t="shared" si="7"/>
        <v>45357</v>
      </c>
      <c r="C82" s="47">
        <f t="shared" ref="C82:C145" si="9">B82-DATE(YEAR(B82),1,0)</f>
        <v>66</v>
      </c>
      <c r="D82" s="52">
        <f t="shared" ref="D82:D145" si="10">2*PI()*(C82-1)/$D$5</f>
        <v>1.1158662430783417</v>
      </c>
      <c r="E82" s="53">
        <f t="shared" ref="E82:E145" si="11">-(0.019+7.353*SIN(H82+6.209)+9.927*SIN(2*H82+0.37)+0.337*SIN(3*H82+0.304)+0.232*SIN(4*H82+0.715))</f>
        <v>-11.064312848494918</v>
      </c>
      <c r="F82" s="53">
        <f t="shared" si="8"/>
        <v>8831</v>
      </c>
      <c r="G82" s="53">
        <f t="shared" ref="G82:G145" si="12">MOD(4*F82,1461)</f>
        <v>260</v>
      </c>
      <c r="H82" s="46">
        <f t="shared" ref="H82:H145" si="13">G82*0.004301</f>
        <v>1.11826</v>
      </c>
      <c r="I82" s="49">
        <f t="shared" ref="I82:I145" si="14">-23.45*COS((PI()/180)*(360/$D$5)*(C82+10))</f>
        <v>-6.1664636522952687</v>
      </c>
      <c r="K82" s="15"/>
      <c r="O82"/>
      <c r="P82"/>
      <c r="Q82"/>
      <c r="R82"/>
      <c r="S82"/>
      <c r="T82"/>
      <c r="U82"/>
      <c r="V82"/>
      <c r="W82"/>
      <c r="X82"/>
      <c r="Y82"/>
      <c r="Z82"/>
    </row>
    <row r="83" spans="2:26" s="11" customFormat="1" x14ac:dyDescent="0.2">
      <c r="B83" s="26">
        <f t="shared" ref="B83:B146" si="15">B82+1</f>
        <v>45358</v>
      </c>
      <c r="C83" s="47">
        <f t="shared" si="9"/>
        <v>67</v>
      </c>
      <c r="D83" s="52">
        <f t="shared" si="10"/>
        <v>1.1330334160487778</v>
      </c>
      <c r="E83" s="53">
        <f t="shared" si="11"/>
        <v>-10.823098851731324</v>
      </c>
      <c r="F83" s="53">
        <f t="shared" si="8"/>
        <v>8832</v>
      </c>
      <c r="G83" s="53">
        <f t="shared" si="12"/>
        <v>264</v>
      </c>
      <c r="H83" s="46">
        <f t="shared" si="13"/>
        <v>1.135464</v>
      </c>
      <c r="I83" s="49">
        <f t="shared" si="14"/>
        <v>-5.7771718821782319</v>
      </c>
      <c r="K83" s="15"/>
      <c r="O83"/>
      <c r="P83"/>
      <c r="Q83"/>
      <c r="R83"/>
      <c r="S83"/>
      <c r="T83"/>
      <c r="U83"/>
      <c r="V83"/>
      <c r="W83"/>
      <c r="X83"/>
      <c r="Y83"/>
      <c r="Z83"/>
    </row>
    <row r="84" spans="2:26" s="11" customFormat="1" x14ac:dyDescent="0.2">
      <c r="B84" s="26">
        <f t="shared" si="15"/>
        <v>45359</v>
      </c>
      <c r="C84" s="47">
        <f t="shared" si="9"/>
        <v>68</v>
      </c>
      <c r="D84" s="52">
        <f t="shared" si="10"/>
        <v>1.150200589019214</v>
      </c>
      <c r="E84" s="53">
        <f t="shared" si="11"/>
        <v>-10.575767030351692</v>
      </c>
      <c r="F84" s="53">
        <f t="shared" si="8"/>
        <v>8833</v>
      </c>
      <c r="G84" s="53">
        <f t="shared" si="12"/>
        <v>268</v>
      </c>
      <c r="H84" s="46">
        <f t="shared" si="13"/>
        <v>1.152668</v>
      </c>
      <c r="I84" s="49">
        <f t="shared" si="14"/>
        <v>-5.3861775529906044</v>
      </c>
      <c r="K84" s="15"/>
      <c r="O84"/>
      <c r="P84"/>
      <c r="Q84"/>
      <c r="R84"/>
      <c r="S84"/>
      <c r="T84"/>
      <c r="U84"/>
      <c r="V84"/>
      <c r="W84"/>
      <c r="X84"/>
      <c r="Y84"/>
      <c r="Z84"/>
    </row>
    <row r="85" spans="2:26" s="11" customFormat="1" x14ac:dyDescent="0.2">
      <c r="B85" s="26">
        <f t="shared" si="15"/>
        <v>45360</v>
      </c>
      <c r="C85" s="47">
        <f t="shared" si="9"/>
        <v>69</v>
      </c>
      <c r="D85" s="52">
        <f t="shared" si="10"/>
        <v>1.1673677619896501</v>
      </c>
      <c r="E85" s="53">
        <f t="shared" si="11"/>
        <v>-10.322654420756775</v>
      </c>
      <c r="F85" s="53">
        <f t="shared" si="8"/>
        <v>8834</v>
      </c>
      <c r="G85" s="53">
        <f t="shared" si="12"/>
        <v>272</v>
      </c>
      <c r="H85" s="46">
        <f t="shared" si="13"/>
        <v>1.169872</v>
      </c>
      <c r="I85" s="49">
        <f t="shared" si="14"/>
        <v>-4.9935958925558506</v>
      </c>
      <c r="K85" s="15"/>
      <c r="O85"/>
      <c r="P85"/>
      <c r="Q85"/>
      <c r="R85"/>
      <c r="S85"/>
      <c r="T85"/>
      <c r="U85"/>
      <c r="V85"/>
      <c r="W85"/>
      <c r="X85"/>
      <c r="Y85"/>
      <c r="Z85"/>
    </row>
    <row r="86" spans="2:26" s="11" customFormat="1" x14ac:dyDescent="0.2">
      <c r="B86" s="26">
        <f t="shared" si="15"/>
        <v>45361</v>
      </c>
      <c r="C86" s="47">
        <f t="shared" si="9"/>
        <v>70</v>
      </c>
      <c r="D86" s="52">
        <f t="shared" si="10"/>
        <v>1.184534934960086</v>
      </c>
      <c r="E86" s="53">
        <f t="shared" si="11"/>
        <v>-10.064099239771496</v>
      </c>
      <c r="F86" s="53">
        <f t="shared" si="8"/>
        <v>8835</v>
      </c>
      <c r="G86" s="53">
        <f t="shared" si="12"/>
        <v>276</v>
      </c>
      <c r="H86" s="46">
        <f t="shared" si="13"/>
        <v>1.187076</v>
      </c>
      <c r="I86" s="49">
        <f t="shared" si="14"/>
        <v>-4.5995425964912187</v>
      </c>
      <c r="K86" s="15"/>
      <c r="O86"/>
      <c r="P86"/>
      <c r="Q86"/>
      <c r="R86"/>
      <c r="S86"/>
      <c r="T86"/>
      <c r="U86"/>
      <c r="V86"/>
      <c r="W86"/>
      <c r="X86"/>
      <c r="Y86"/>
      <c r="Z86"/>
    </row>
    <row r="87" spans="2:26" s="11" customFormat="1" x14ac:dyDescent="0.2">
      <c r="B87" s="26">
        <f t="shared" si="15"/>
        <v>45362</v>
      </c>
      <c r="C87" s="47">
        <f t="shared" si="9"/>
        <v>71</v>
      </c>
      <c r="D87" s="52">
        <f t="shared" si="10"/>
        <v>1.2017021079305219</v>
      </c>
      <c r="E87" s="53">
        <f t="shared" si="11"/>
        <v>-9.8004405759439273</v>
      </c>
      <c r="F87" s="53">
        <f t="shared" si="8"/>
        <v>8836</v>
      </c>
      <c r="G87" s="53">
        <f t="shared" si="12"/>
        <v>280</v>
      </c>
      <c r="H87" s="46">
        <f t="shared" si="13"/>
        <v>1.20428</v>
      </c>
      <c r="I87" s="49">
        <f t="shared" si="14"/>
        <v>-4.2041337941117538</v>
      </c>
      <c r="K87" s="15"/>
      <c r="O87"/>
      <c r="P87"/>
      <c r="Q87"/>
      <c r="R87"/>
      <c r="S87"/>
      <c r="T87"/>
      <c r="U87"/>
      <c r="V87"/>
      <c r="W87"/>
      <c r="X87"/>
      <c r="Y87"/>
      <c r="Z87"/>
    </row>
    <row r="88" spans="2:26" s="11" customFormat="1" x14ac:dyDescent="0.2">
      <c r="B88" s="26">
        <f t="shared" si="15"/>
        <v>45363</v>
      </c>
      <c r="C88" s="47">
        <f t="shared" si="9"/>
        <v>72</v>
      </c>
      <c r="D88" s="52">
        <f t="shared" si="10"/>
        <v>1.218869280900958</v>
      </c>
      <c r="E88" s="53">
        <f t="shared" si="11"/>
        <v>-9.5320180968486543</v>
      </c>
      <c r="F88" s="53">
        <f t="shared" si="8"/>
        <v>8837</v>
      </c>
      <c r="G88" s="53">
        <f t="shared" si="12"/>
        <v>284</v>
      </c>
      <c r="H88" s="46">
        <f t="shared" si="13"/>
        <v>1.221484</v>
      </c>
      <c r="I88" s="49">
        <f t="shared" si="14"/>
        <v>-3.8074860142064111</v>
      </c>
      <c r="K88" s="15"/>
      <c r="O88"/>
      <c r="P88"/>
      <c r="Q88"/>
      <c r="R88"/>
      <c r="S88"/>
      <c r="T88"/>
      <c r="U88"/>
      <c r="V88"/>
      <c r="W88"/>
      <c r="X88"/>
      <c r="Y88"/>
      <c r="Z88"/>
    </row>
    <row r="89" spans="2:26" s="11" customFormat="1" x14ac:dyDescent="0.2">
      <c r="B89" s="26">
        <f t="shared" si="15"/>
        <v>45364</v>
      </c>
      <c r="C89" s="47">
        <f t="shared" si="9"/>
        <v>73</v>
      </c>
      <c r="D89" s="52">
        <f t="shared" si="10"/>
        <v>1.2360364538713939</v>
      </c>
      <c r="E89" s="53">
        <f t="shared" si="11"/>
        <v>-9.2591717720511344</v>
      </c>
      <c r="F89" s="53">
        <f t="shared" si="8"/>
        <v>8838</v>
      </c>
      <c r="G89" s="53">
        <f t="shared" si="12"/>
        <v>288</v>
      </c>
      <c r="H89" s="46">
        <f t="shared" si="13"/>
        <v>1.238688</v>
      </c>
      <c r="I89" s="49">
        <f t="shared" si="14"/>
        <v>-3.4097161506965299</v>
      </c>
      <c r="K89" s="15"/>
      <c r="O89"/>
      <c r="P89"/>
      <c r="Q89"/>
      <c r="R89"/>
      <c r="S89"/>
      <c r="T89"/>
      <c r="U89"/>
      <c r="V89"/>
      <c r="W89"/>
      <c r="X89"/>
      <c r="Y89"/>
      <c r="Z89"/>
    </row>
    <row r="90" spans="2:26" s="11" customFormat="1" x14ac:dyDescent="0.2">
      <c r="B90" s="26">
        <f t="shared" si="15"/>
        <v>45365</v>
      </c>
      <c r="C90" s="47">
        <f t="shared" si="9"/>
        <v>74</v>
      </c>
      <c r="D90" s="52">
        <f t="shared" si="10"/>
        <v>1.2532036268418301</v>
      </c>
      <c r="E90" s="53">
        <f t="shared" si="11"/>
        <v>-8.9822416113012018</v>
      </c>
      <c r="F90" s="53">
        <f t="shared" si="8"/>
        <v>8839</v>
      </c>
      <c r="G90" s="53">
        <f t="shared" si="12"/>
        <v>292</v>
      </c>
      <c r="H90" s="46">
        <f t="shared" si="13"/>
        <v>1.255892</v>
      </c>
      <c r="I90" s="49">
        <f t="shared" si="14"/>
        <v>-3.0109414281866207</v>
      </c>
      <c r="K90" s="15"/>
      <c r="O90"/>
      <c r="P90"/>
      <c r="Q90"/>
      <c r="R90"/>
      <c r="S90"/>
      <c r="T90"/>
      <c r="U90"/>
      <c r="V90"/>
      <c r="W90"/>
      <c r="X90"/>
      <c r="Y90"/>
      <c r="Z90"/>
    </row>
    <row r="91" spans="2:26" s="11" customFormat="1" x14ac:dyDescent="0.2">
      <c r="B91" s="26">
        <f t="shared" si="15"/>
        <v>45366</v>
      </c>
      <c r="C91" s="47">
        <f t="shared" si="9"/>
        <v>75</v>
      </c>
      <c r="D91" s="52">
        <f t="shared" si="10"/>
        <v>1.2703707998122662</v>
      </c>
      <c r="E91" s="53">
        <f t="shared" si="11"/>
        <v>-8.7015674174392466</v>
      </c>
      <c r="F91" s="53">
        <f t="shared" si="8"/>
        <v>8840</v>
      </c>
      <c r="G91" s="53">
        <f t="shared" si="12"/>
        <v>296</v>
      </c>
      <c r="H91" s="46">
        <f t="shared" si="13"/>
        <v>1.273096</v>
      </c>
      <c r="I91" s="49">
        <f t="shared" si="14"/>
        <v>-2.6112793674177701</v>
      </c>
      <c r="K91" s="15"/>
      <c r="O91"/>
      <c r="P91"/>
      <c r="Q91"/>
      <c r="R91"/>
      <c r="S91"/>
      <c r="T91"/>
      <c r="U91"/>
      <c r="V91"/>
      <c r="W91"/>
      <c r="X91"/>
      <c r="Y91"/>
      <c r="Z91"/>
    </row>
    <row r="92" spans="2:26" s="11" customFormat="1" x14ac:dyDescent="0.2">
      <c r="B92" s="26">
        <f t="shared" si="15"/>
        <v>45367</v>
      </c>
      <c r="C92" s="47">
        <f t="shared" si="9"/>
        <v>76</v>
      </c>
      <c r="D92" s="52">
        <f t="shared" si="10"/>
        <v>1.2875379727827021</v>
      </c>
      <c r="E92" s="53">
        <f t="shared" si="11"/>
        <v>-8.4174885534191386</v>
      </c>
      <c r="F92" s="53">
        <f t="shared" si="8"/>
        <v>8841</v>
      </c>
      <c r="G92" s="53">
        <f t="shared" si="12"/>
        <v>300</v>
      </c>
      <c r="H92" s="46">
        <f t="shared" si="13"/>
        <v>1.2903</v>
      </c>
      <c r="I92" s="49">
        <f t="shared" si="14"/>
        <v>-2.2108477506337052</v>
      </c>
      <c r="K92" s="15"/>
      <c r="O92"/>
      <c r="P92"/>
      <c r="Q92"/>
      <c r="R92"/>
      <c r="S92"/>
      <c r="T92"/>
      <c r="U92"/>
      <c r="V92"/>
      <c r="W92"/>
      <c r="X92"/>
      <c r="Y92"/>
      <c r="Z92"/>
    </row>
    <row r="93" spans="2:26" s="11" customFormat="1" x14ac:dyDescent="0.2">
      <c r="B93" s="26">
        <f t="shared" si="15"/>
        <v>45368</v>
      </c>
      <c r="C93" s="47">
        <f t="shared" si="9"/>
        <v>77</v>
      </c>
      <c r="D93" s="52">
        <f t="shared" si="10"/>
        <v>1.304705145753138</v>
      </c>
      <c r="E93" s="53">
        <f t="shared" si="11"/>
        <v>-8.1303437227775213</v>
      </c>
      <c r="F93" s="53">
        <f t="shared" ref="F93:F156" si="16">367*$D$3-INT(7/4*$D$3)-INT(3*(INT(($D$3-8/7)/100)+1)/4)+1721059.5-1+C93+0.5-$D$10</f>
        <v>8842</v>
      </c>
      <c r="G93" s="53">
        <f t="shared" si="12"/>
        <v>304</v>
      </c>
      <c r="H93" s="46">
        <f t="shared" si="13"/>
        <v>1.307504</v>
      </c>
      <c r="I93" s="49">
        <f t="shared" si="14"/>
        <v>-1.8097645868698558</v>
      </c>
      <c r="K93" s="15"/>
      <c r="O93"/>
      <c r="P93"/>
      <c r="Q93"/>
      <c r="R93"/>
      <c r="S93"/>
      <c r="T93"/>
      <c r="U93"/>
      <c r="V93"/>
      <c r="W93"/>
      <c r="X93"/>
      <c r="Y93"/>
      <c r="Z93"/>
    </row>
    <row r="94" spans="2:26" s="11" customFormat="1" x14ac:dyDescent="0.2">
      <c r="B94" s="26">
        <f t="shared" si="15"/>
        <v>45369</v>
      </c>
      <c r="C94" s="47">
        <f t="shared" si="9"/>
        <v>78</v>
      </c>
      <c r="D94" s="52">
        <f t="shared" si="10"/>
        <v>1.3218723187235741</v>
      </c>
      <c r="E94" s="53">
        <f t="shared" si="11"/>
        <v>-7.8404707628101535</v>
      </c>
      <c r="F94" s="53">
        <f t="shared" si="16"/>
        <v>8843</v>
      </c>
      <c r="G94" s="53">
        <f t="shared" si="12"/>
        <v>308</v>
      </c>
      <c r="H94" s="46">
        <f t="shared" si="13"/>
        <v>1.324708</v>
      </c>
      <c r="I94" s="49">
        <f t="shared" si="14"/>
        <v>-1.4081480771755392</v>
      </c>
      <c r="K94" s="15"/>
      <c r="O94"/>
      <c r="P94"/>
      <c r="Q94"/>
      <c r="R94"/>
      <c r="S94"/>
      <c r="T94"/>
      <c r="U94"/>
      <c r="V94"/>
      <c r="W94"/>
      <c r="X94"/>
      <c r="Y94"/>
      <c r="Z94"/>
    </row>
    <row r="95" spans="2:26" s="11" customFormat="1" x14ac:dyDescent="0.2">
      <c r="B95" s="26">
        <f t="shared" si="15"/>
        <v>45370</v>
      </c>
      <c r="C95" s="47">
        <f t="shared" si="9"/>
        <v>79</v>
      </c>
      <c r="D95" s="52">
        <f t="shared" si="10"/>
        <v>1.33903949169401</v>
      </c>
      <c r="E95" s="53">
        <f t="shared" si="11"/>
        <v>-7.5482064496530681</v>
      </c>
      <c r="F95" s="53">
        <f t="shared" si="16"/>
        <v>8844</v>
      </c>
      <c r="G95" s="53">
        <f t="shared" si="12"/>
        <v>312</v>
      </c>
      <c r="H95" s="46">
        <f t="shared" si="13"/>
        <v>1.341912</v>
      </c>
      <c r="I95" s="49">
        <f t="shared" si="14"/>
        <v>-1.0061165797795499</v>
      </c>
      <c r="K95" s="15"/>
      <c r="O95"/>
      <c r="P95"/>
      <c r="Q95"/>
      <c r="R95"/>
      <c r="S95"/>
      <c r="T95"/>
      <c r="U95"/>
      <c r="V95"/>
      <c r="W95"/>
      <c r="X95"/>
      <c r="Y95"/>
      <c r="Z95"/>
    </row>
    <row r="96" spans="2:26" s="11" customFormat="1" x14ac:dyDescent="0.2">
      <c r="B96" s="26">
        <f t="shared" si="15"/>
        <v>45371</v>
      </c>
      <c r="C96" s="47">
        <f t="shared" si="9"/>
        <v>80</v>
      </c>
      <c r="D96" s="52">
        <f t="shared" si="10"/>
        <v>1.3562066646644462</v>
      </c>
      <c r="E96" s="53">
        <f t="shared" si="11"/>
        <v>-7.2538863144092272</v>
      </c>
      <c r="F96" s="53">
        <f t="shared" si="16"/>
        <v>8845</v>
      </c>
      <c r="G96" s="53">
        <f t="shared" si="12"/>
        <v>316</v>
      </c>
      <c r="H96" s="46">
        <f t="shared" si="13"/>
        <v>1.359116</v>
      </c>
      <c r="I96" s="49">
        <f t="shared" si="14"/>
        <v>-0.60378857520948404</v>
      </c>
      <c r="K96" s="15"/>
      <c r="O96"/>
      <c r="P96"/>
      <c r="Q96"/>
      <c r="R96"/>
      <c r="S96"/>
      <c r="T96"/>
      <c r="U96"/>
      <c r="V96"/>
      <c r="W96"/>
      <c r="X96"/>
      <c r="Y96"/>
      <c r="Z96"/>
    </row>
    <row r="97" spans="2:26" s="11" customFormat="1" x14ac:dyDescent="0.2">
      <c r="B97" s="26">
        <f t="shared" si="15"/>
        <v>45372</v>
      </c>
      <c r="C97" s="47">
        <f t="shared" si="9"/>
        <v>81</v>
      </c>
      <c r="D97" s="52">
        <f t="shared" si="10"/>
        <v>1.3733738376348823</v>
      </c>
      <c r="E97" s="53">
        <f t="shared" si="11"/>
        <v>-6.9578444694109427</v>
      </c>
      <c r="F97" s="53">
        <f t="shared" si="16"/>
        <v>8846</v>
      </c>
      <c r="G97" s="53">
        <f t="shared" si="12"/>
        <v>320</v>
      </c>
      <c r="H97" s="46">
        <f t="shared" si="13"/>
        <v>1.37632</v>
      </c>
      <c r="I97" s="49">
        <f t="shared" si="14"/>
        <v>-0.20128263137494143</v>
      </c>
      <c r="K97" s="15"/>
      <c r="O97"/>
      <c r="P97"/>
      <c r="Q97"/>
      <c r="R97"/>
      <c r="S97"/>
      <c r="T97"/>
      <c r="U97"/>
      <c r="V97"/>
      <c r="W97"/>
      <c r="X97"/>
      <c r="Y97"/>
      <c r="Z97"/>
    </row>
    <row r="98" spans="2:26" s="11" customFormat="1" x14ac:dyDescent="0.2">
      <c r="B98" s="26">
        <f t="shared" si="15"/>
        <v>45373</v>
      </c>
      <c r="C98" s="47">
        <f t="shared" si="9"/>
        <v>82</v>
      </c>
      <c r="D98" s="52">
        <f t="shared" si="10"/>
        <v>1.3905410106053182</v>
      </c>
      <c r="E98" s="53">
        <f t="shared" si="11"/>
        <v>-6.6604134436642992</v>
      </c>
      <c r="F98" s="53">
        <f t="shared" si="16"/>
        <v>8847</v>
      </c>
      <c r="G98" s="53">
        <f t="shared" si="12"/>
        <v>324</v>
      </c>
      <c r="H98" s="46">
        <f t="shared" si="13"/>
        <v>1.393524</v>
      </c>
      <c r="I98" s="49">
        <f t="shared" si="14"/>
        <v>0.20128263137493857</v>
      </c>
      <c r="K98" s="15"/>
      <c r="O98"/>
      <c r="P98"/>
      <c r="Q98"/>
      <c r="R98"/>
      <c r="S98"/>
      <c r="T98"/>
      <c r="U98"/>
      <c r="V98"/>
      <c r="W98"/>
      <c r="X98"/>
      <c r="Y98"/>
      <c r="Z98"/>
    </row>
    <row r="99" spans="2:26" s="11" customFormat="1" x14ac:dyDescent="0.2">
      <c r="B99" s="26">
        <f t="shared" si="15"/>
        <v>45374</v>
      </c>
      <c r="C99" s="47">
        <f t="shared" si="9"/>
        <v>83</v>
      </c>
      <c r="D99" s="52">
        <f t="shared" si="10"/>
        <v>1.4077081835757541</v>
      </c>
      <c r="E99" s="53">
        <f t="shared" si="11"/>
        <v>-6.3619240264846662</v>
      </c>
      <c r="F99" s="53">
        <f t="shared" si="16"/>
        <v>8848</v>
      </c>
      <c r="G99" s="53">
        <f t="shared" si="12"/>
        <v>328</v>
      </c>
      <c r="H99" s="46">
        <f t="shared" si="13"/>
        <v>1.410728</v>
      </c>
      <c r="I99" s="49">
        <f t="shared" si="14"/>
        <v>0.60378857520948115</v>
      </c>
      <c r="K99" s="15"/>
      <c r="O99"/>
      <c r="P99"/>
      <c r="Q99"/>
      <c r="R99"/>
      <c r="S99"/>
      <c r="T99"/>
      <c r="U99"/>
      <c r="V99"/>
      <c r="W99"/>
      <c r="X99"/>
      <c r="Y99"/>
      <c r="Z99"/>
    </row>
    <row r="100" spans="2:26" s="11" customFormat="1" x14ac:dyDescent="0.2">
      <c r="B100" s="26">
        <f t="shared" si="15"/>
        <v>45375</v>
      </c>
      <c r="C100" s="47">
        <f t="shared" si="9"/>
        <v>84</v>
      </c>
      <c r="D100" s="52">
        <f t="shared" si="10"/>
        <v>1.4248753565461905</v>
      </c>
      <c r="E100" s="53">
        <f t="shared" si="11"/>
        <v>-6.0627051183021878</v>
      </c>
      <c r="F100" s="53">
        <f t="shared" si="16"/>
        <v>8849</v>
      </c>
      <c r="G100" s="53">
        <f t="shared" si="12"/>
        <v>332</v>
      </c>
      <c r="H100" s="46">
        <f t="shared" si="13"/>
        <v>1.427932</v>
      </c>
      <c r="I100" s="49">
        <f t="shared" si="14"/>
        <v>1.006116579779547</v>
      </c>
      <c r="K100" s="15"/>
      <c r="O100"/>
      <c r="P100"/>
      <c r="Q100"/>
      <c r="R100"/>
      <c r="S100"/>
      <c r="T100"/>
      <c r="U100"/>
      <c r="V100"/>
      <c r="W100"/>
      <c r="X100"/>
      <c r="Y100"/>
      <c r="Z100"/>
    </row>
    <row r="101" spans="2:26" s="11" customFormat="1" x14ac:dyDescent="0.2">
      <c r="B101" s="26">
        <f t="shared" si="15"/>
        <v>45376</v>
      </c>
      <c r="C101" s="47">
        <f t="shared" si="9"/>
        <v>85</v>
      </c>
      <c r="D101" s="52">
        <f t="shared" si="10"/>
        <v>1.4420425295166264</v>
      </c>
      <c r="E101" s="53">
        <f t="shared" si="11"/>
        <v>-5.7630835875928526</v>
      </c>
      <c r="F101" s="53">
        <f t="shared" si="16"/>
        <v>8850</v>
      </c>
      <c r="G101" s="53">
        <f t="shared" si="12"/>
        <v>336</v>
      </c>
      <c r="H101" s="46">
        <f t="shared" si="13"/>
        <v>1.445136</v>
      </c>
      <c r="I101" s="49">
        <f t="shared" si="14"/>
        <v>1.4081480771755364</v>
      </c>
      <c r="K101" s="15"/>
      <c r="O101"/>
      <c r="P101"/>
      <c r="Q101"/>
      <c r="R101"/>
      <c r="S101"/>
      <c r="T101"/>
      <c r="U101"/>
      <c r="V101"/>
      <c r="W101"/>
      <c r="X101"/>
      <c r="Y101"/>
      <c r="Z101"/>
    </row>
    <row r="102" spans="2:26" s="11" customFormat="1" x14ac:dyDescent="0.2">
      <c r="B102" s="26">
        <f t="shared" si="15"/>
        <v>45377</v>
      </c>
      <c r="C102" s="47">
        <f t="shared" si="9"/>
        <v>86</v>
      </c>
      <c r="D102" s="52">
        <f t="shared" si="10"/>
        <v>1.4592097024870625</v>
      </c>
      <c r="E102" s="53">
        <f t="shared" si="11"/>
        <v>-5.4633841328747899</v>
      </c>
      <c r="F102" s="53">
        <f t="shared" si="16"/>
        <v>8851</v>
      </c>
      <c r="G102" s="53">
        <f t="shared" si="12"/>
        <v>340</v>
      </c>
      <c r="H102" s="46">
        <f t="shared" si="13"/>
        <v>1.46234</v>
      </c>
      <c r="I102" s="49">
        <f t="shared" si="14"/>
        <v>1.8097645868698529</v>
      </c>
      <c r="K102" s="15"/>
      <c r="O102"/>
      <c r="P102"/>
      <c r="Q102"/>
      <c r="R102"/>
      <c r="S102"/>
      <c r="T102"/>
      <c r="U102"/>
      <c r="V102"/>
      <c r="W102"/>
      <c r="X102"/>
      <c r="Y102"/>
      <c r="Z102"/>
    </row>
    <row r="103" spans="2:26" s="11" customFormat="1" x14ac:dyDescent="0.2">
      <c r="B103" s="26">
        <f t="shared" si="15"/>
        <v>45378</v>
      </c>
      <c r="C103" s="47">
        <f t="shared" si="9"/>
        <v>87</v>
      </c>
      <c r="D103" s="52">
        <f t="shared" si="10"/>
        <v>1.4763768754574984</v>
      </c>
      <c r="E103" s="53">
        <f t="shared" si="11"/>
        <v>-5.1639291487004026</v>
      </c>
      <c r="F103" s="53">
        <f t="shared" si="16"/>
        <v>8852</v>
      </c>
      <c r="G103" s="53">
        <f t="shared" si="12"/>
        <v>344</v>
      </c>
      <c r="H103" s="46">
        <f t="shared" si="13"/>
        <v>1.479544</v>
      </c>
      <c r="I103" s="49">
        <f t="shared" si="14"/>
        <v>2.2108477506337021</v>
      </c>
      <c r="K103" s="15"/>
      <c r="O103"/>
      <c r="P103"/>
      <c r="Q103"/>
      <c r="R103"/>
      <c r="S103"/>
      <c r="T103"/>
      <c r="U103"/>
      <c r="V103"/>
      <c r="W103"/>
      <c r="X103"/>
      <c r="Y103"/>
      <c r="Z103"/>
    </row>
    <row r="104" spans="2:26" s="11" customFormat="1" x14ac:dyDescent="0.2">
      <c r="B104" s="26">
        <f t="shared" si="15"/>
        <v>45379</v>
      </c>
      <c r="C104" s="47">
        <f t="shared" si="9"/>
        <v>88</v>
      </c>
      <c r="D104" s="52">
        <f t="shared" si="10"/>
        <v>1.4935440484279343</v>
      </c>
      <c r="E104" s="53">
        <f t="shared" si="11"/>
        <v>-4.8650385945733321</v>
      </c>
      <c r="F104" s="53">
        <f t="shared" si="16"/>
        <v>8853</v>
      </c>
      <c r="G104" s="53">
        <f t="shared" si="12"/>
        <v>348</v>
      </c>
      <c r="H104" s="46">
        <f t="shared" si="13"/>
        <v>1.496748</v>
      </c>
      <c r="I104" s="49">
        <f t="shared" si="14"/>
        <v>2.6112793674177674</v>
      </c>
      <c r="K104" s="15"/>
      <c r="O104"/>
      <c r="P104"/>
      <c r="Q104"/>
      <c r="R104"/>
      <c r="S104"/>
      <c r="T104"/>
      <c r="U104"/>
      <c r="V104"/>
      <c r="W104"/>
      <c r="X104"/>
      <c r="Y104"/>
      <c r="Z104"/>
    </row>
    <row r="105" spans="2:26" s="11" customFormat="1" x14ac:dyDescent="0.2">
      <c r="B105" s="26">
        <f t="shared" si="15"/>
        <v>45380</v>
      </c>
      <c r="C105" s="47">
        <f t="shared" si="9"/>
        <v>89</v>
      </c>
      <c r="D105" s="52">
        <f t="shared" si="10"/>
        <v>1.5107112213983702</v>
      </c>
      <c r="E105" s="53">
        <f t="shared" si="11"/>
        <v>-4.5670298657245159</v>
      </c>
      <c r="F105" s="53">
        <f t="shared" si="16"/>
        <v>8854</v>
      </c>
      <c r="G105" s="53">
        <f t="shared" si="12"/>
        <v>352</v>
      </c>
      <c r="H105" s="46">
        <f t="shared" si="13"/>
        <v>1.513952</v>
      </c>
      <c r="I105" s="49">
        <f t="shared" si="14"/>
        <v>3.0109414281866171</v>
      </c>
      <c r="K105" s="1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2:26" s="11" customFormat="1" x14ac:dyDescent="0.2">
      <c r="B106" s="26">
        <f t="shared" si="15"/>
        <v>45381</v>
      </c>
      <c r="C106" s="47">
        <f t="shared" si="9"/>
        <v>90</v>
      </c>
      <c r="D106" s="52">
        <f t="shared" si="10"/>
        <v>1.5278783943688066</v>
      </c>
      <c r="E106" s="53">
        <f t="shared" si="11"/>
        <v>-4.2702176646941945</v>
      </c>
      <c r="F106" s="53">
        <f t="shared" si="16"/>
        <v>8855</v>
      </c>
      <c r="G106" s="53">
        <f t="shared" si="12"/>
        <v>356</v>
      </c>
      <c r="H106" s="46">
        <f t="shared" si="13"/>
        <v>1.531156</v>
      </c>
      <c r="I106" s="49">
        <f t="shared" si="14"/>
        <v>3.4097161506965277</v>
      </c>
      <c r="K106" s="15"/>
      <c r="O106"/>
      <c r="P106"/>
      <c r="Q106"/>
      <c r="R106"/>
      <c r="S106"/>
      <c r="T106"/>
      <c r="U106"/>
      <c r="V106"/>
      <c r="W106"/>
      <c r="X106"/>
      <c r="Y106"/>
      <c r="Z106"/>
    </row>
    <row r="107" spans="2:26" s="11" customFormat="1" x14ac:dyDescent="0.2">
      <c r="B107" s="26">
        <f t="shared" si="15"/>
        <v>45382</v>
      </c>
      <c r="C107" s="47">
        <f t="shared" si="9"/>
        <v>91</v>
      </c>
      <c r="D107" s="52">
        <f t="shared" si="10"/>
        <v>1.5450455673392425</v>
      </c>
      <c r="E107" s="53">
        <f t="shared" si="11"/>
        <v>-3.9749138726859932</v>
      </c>
      <c r="F107" s="53">
        <f t="shared" si="16"/>
        <v>8856</v>
      </c>
      <c r="G107" s="53">
        <f t="shared" si="12"/>
        <v>360</v>
      </c>
      <c r="H107" s="46">
        <f t="shared" si="13"/>
        <v>1.54836</v>
      </c>
      <c r="I107" s="49">
        <f t="shared" si="14"/>
        <v>3.8074860142064075</v>
      </c>
      <c r="K107" s="15"/>
      <c r="O107"/>
      <c r="P107"/>
      <c r="Q107"/>
      <c r="R107"/>
      <c r="S107"/>
      <c r="T107"/>
      <c r="U107"/>
      <c r="V107"/>
      <c r="W107"/>
      <c r="X107"/>
      <c r="Y107"/>
      <c r="Z107"/>
    </row>
    <row r="108" spans="2:26" s="11" customFormat="1" x14ac:dyDescent="0.2">
      <c r="B108" s="26">
        <f t="shared" si="15"/>
        <v>45383</v>
      </c>
      <c r="C108" s="47">
        <f t="shared" si="9"/>
        <v>92</v>
      </c>
      <c r="D108" s="52">
        <f t="shared" si="10"/>
        <v>1.5622127403096786</v>
      </c>
      <c r="E108" s="53">
        <f t="shared" si="11"/>
        <v>-3.6814274196855994</v>
      </c>
      <c r="F108" s="53">
        <f t="shared" si="16"/>
        <v>8857</v>
      </c>
      <c r="G108" s="53">
        <f t="shared" si="12"/>
        <v>364</v>
      </c>
      <c r="H108" s="46">
        <f t="shared" si="13"/>
        <v>1.565564</v>
      </c>
      <c r="I108" s="49">
        <f t="shared" si="14"/>
        <v>4.2041337941117511</v>
      </c>
      <c r="K108" s="15"/>
      <c r="O108"/>
      <c r="P108"/>
      <c r="Q108"/>
      <c r="R108"/>
      <c r="S108"/>
      <c r="T108"/>
      <c r="U108"/>
      <c r="V108"/>
      <c r="W108"/>
      <c r="X108"/>
      <c r="Y108"/>
      <c r="Z108"/>
    </row>
    <row r="109" spans="2:26" s="11" customFormat="1" x14ac:dyDescent="0.2">
      <c r="B109" s="26">
        <f t="shared" si="15"/>
        <v>45384</v>
      </c>
      <c r="C109" s="47">
        <f t="shared" si="9"/>
        <v>93</v>
      </c>
      <c r="D109" s="52">
        <f t="shared" si="10"/>
        <v>1.5793799132801145</v>
      </c>
      <c r="E109" s="53">
        <f t="shared" si="11"/>
        <v>-3.390064152369352</v>
      </c>
      <c r="F109" s="53">
        <f t="shared" si="16"/>
        <v>8858</v>
      </c>
      <c r="G109" s="53">
        <f t="shared" si="12"/>
        <v>368</v>
      </c>
      <c r="H109" s="46">
        <f t="shared" si="13"/>
        <v>1.582768</v>
      </c>
      <c r="I109" s="49">
        <f t="shared" si="14"/>
        <v>4.5995425964912169</v>
      </c>
      <c r="K109" s="15"/>
      <c r="O109"/>
      <c r="P109"/>
      <c r="Q109"/>
      <c r="R109"/>
      <c r="S109"/>
      <c r="T109"/>
      <c r="U109"/>
      <c r="V109"/>
      <c r="W109"/>
      <c r="X109"/>
      <c r="Y109"/>
      <c r="Z109"/>
    </row>
    <row r="110" spans="2:26" s="11" customFormat="1" x14ac:dyDescent="0.2">
      <c r="B110" s="26">
        <f t="shared" si="15"/>
        <v>45385</v>
      </c>
      <c r="C110" s="47">
        <f t="shared" si="9"/>
        <v>94</v>
      </c>
      <c r="D110" s="52">
        <f t="shared" si="10"/>
        <v>1.5965470862505504</v>
      </c>
      <c r="E110" s="53">
        <f t="shared" si="11"/>
        <v>-3.1011266988674095</v>
      </c>
      <c r="F110" s="53">
        <f t="shared" si="16"/>
        <v>8859</v>
      </c>
      <c r="G110" s="53">
        <f t="shared" si="12"/>
        <v>372</v>
      </c>
      <c r="H110" s="46">
        <f t="shared" si="13"/>
        <v>1.5999719999999999</v>
      </c>
      <c r="I110" s="49">
        <f t="shared" si="14"/>
        <v>4.9935958925558479</v>
      </c>
      <c r="K110" s="15"/>
      <c r="O110"/>
      <c r="P110"/>
      <c r="Q110"/>
      <c r="R110"/>
      <c r="S110"/>
      <c r="T110"/>
      <c r="U110"/>
      <c r="V110"/>
      <c r="W110"/>
      <c r="X110"/>
      <c r="Y110"/>
      <c r="Z110"/>
    </row>
    <row r="111" spans="2:26" s="11" customFormat="1" x14ac:dyDescent="0.2">
      <c r="B111" s="26">
        <f t="shared" si="15"/>
        <v>45386</v>
      </c>
      <c r="C111" s="47">
        <f t="shared" si="9"/>
        <v>95</v>
      </c>
      <c r="D111" s="52">
        <f t="shared" si="10"/>
        <v>1.6137142592209868</v>
      </c>
      <c r="E111" s="53">
        <f t="shared" si="11"/>
        <v>-2.8149143294917414</v>
      </c>
      <c r="F111" s="53">
        <f t="shared" si="16"/>
        <v>8860</v>
      </c>
      <c r="G111" s="53">
        <f t="shared" si="12"/>
        <v>376</v>
      </c>
      <c r="H111" s="46">
        <f t="shared" si="13"/>
        <v>1.6171759999999999</v>
      </c>
      <c r="I111" s="49">
        <f t="shared" si="14"/>
        <v>5.3861775529906017</v>
      </c>
      <c r="K111" s="15"/>
      <c r="O111"/>
      <c r="P111"/>
      <c r="Q111"/>
      <c r="R111"/>
      <c r="S111"/>
      <c r="T111"/>
      <c r="U111"/>
      <c r="V111"/>
      <c r="W111"/>
      <c r="X111"/>
      <c r="Y111"/>
      <c r="Z111"/>
    </row>
    <row r="112" spans="2:26" s="11" customFormat="1" x14ac:dyDescent="0.2">
      <c r="B112" s="26">
        <f t="shared" si="15"/>
        <v>45387</v>
      </c>
      <c r="C112" s="47">
        <f t="shared" si="9"/>
        <v>96</v>
      </c>
      <c r="D112" s="52">
        <f t="shared" si="10"/>
        <v>1.6308814321914227</v>
      </c>
      <c r="E112" s="53">
        <f t="shared" si="11"/>
        <v>-2.5317228125906039</v>
      </c>
      <c r="F112" s="53">
        <f t="shared" si="16"/>
        <v>8861</v>
      </c>
      <c r="G112" s="53">
        <f t="shared" si="12"/>
        <v>380</v>
      </c>
      <c r="H112" s="46">
        <f t="shared" si="13"/>
        <v>1.6343799999999999</v>
      </c>
      <c r="I112" s="49">
        <f t="shared" si="14"/>
        <v>5.7771718821782292</v>
      </c>
      <c r="K112" s="15"/>
      <c r="O112"/>
      <c r="P112"/>
      <c r="Q112"/>
      <c r="R112"/>
      <c r="S112"/>
      <c r="T112"/>
      <c r="U112"/>
      <c r="V112"/>
      <c r="W112"/>
      <c r="X112"/>
      <c r="Y112"/>
      <c r="Z112"/>
    </row>
    <row r="113" spans="2:26" s="11" customFormat="1" x14ac:dyDescent="0.2">
      <c r="B113" s="26">
        <f t="shared" si="15"/>
        <v>45388</v>
      </c>
      <c r="C113" s="47">
        <f t="shared" si="9"/>
        <v>97</v>
      </c>
      <c r="D113" s="52">
        <f t="shared" si="10"/>
        <v>1.6480486051618586</v>
      </c>
      <c r="E113" s="53">
        <f t="shared" si="11"/>
        <v>-2.2518442647482737</v>
      </c>
      <c r="F113" s="53">
        <f t="shared" si="16"/>
        <v>8862</v>
      </c>
      <c r="G113" s="53">
        <f t="shared" si="12"/>
        <v>384</v>
      </c>
      <c r="H113" s="46">
        <f t="shared" si="13"/>
        <v>1.6515840000000002</v>
      </c>
      <c r="I113" s="49">
        <f t="shared" si="14"/>
        <v>6.1664636522952714</v>
      </c>
      <c r="K113" s="15"/>
      <c r="O113"/>
      <c r="P113"/>
      <c r="Q113"/>
      <c r="R113"/>
      <c r="S113"/>
      <c r="T113"/>
      <c r="U113"/>
      <c r="V113"/>
      <c r="W113"/>
      <c r="X113"/>
      <c r="Y113"/>
      <c r="Z113"/>
    </row>
    <row r="114" spans="2:26" s="11" customFormat="1" x14ac:dyDescent="0.2">
      <c r="B114" s="26">
        <f t="shared" si="15"/>
        <v>45389</v>
      </c>
      <c r="C114" s="47">
        <f t="shared" si="9"/>
        <v>98</v>
      </c>
      <c r="D114" s="52">
        <f t="shared" si="10"/>
        <v>1.6652157781322947</v>
      </c>
      <c r="E114" s="53">
        <f t="shared" si="11"/>
        <v>-1.9755669946112062</v>
      </c>
      <c r="F114" s="53">
        <f t="shared" si="16"/>
        <v>8863</v>
      </c>
      <c r="G114" s="53">
        <f t="shared" si="12"/>
        <v>388</v>
      </c>
      <c r="H114" s="46">
        <f t="shared" si="13"/>
        <v>1.6687880000000002</v>
      </c>
      <c r="I114" s="49">
        <f t="shared" si="14"/>
        <v>6.5539381372702401</v>
      </c>
      <c r="K114" s="15"/>
      <c r="O114"/>
      <c r="P114"/>
      <c r="Q114"/>
      <c r="R114"/>
      <c r="S114"/>
      <c r="T114"/>
      <c r="U114"/>
      <c r="V114"/>
      <c r="W114"/>
      <c r="X114"/>
      <c r="Y114"/>
      <c r="Z114"/>
    </row>
    <row r="115" spans="2:26" s="11" customFormat="1" x14ac:dyDescent="0.2">
      <c r="B115" s="26">
        <f t="shared" si="15"/>
        <v>45390</v>
      </c>
      <c r="C115" s="47">
        <f t="shared" si="9"/>
        <v>99</v>
      </c>
      <c r="D115" s="52">
        <f t="shared" si="10"/>
        <v>1.6823829511027306</v>
      </c>
      <c r="E115" s="53">
        <f t="shared" si="11"/>
        <v>-1.7031753396890896</v>
      </c>
      <c r="F115" s="53">
        <f t="shared" si="16"/>
        <v>8864</v>
      </c>
      <c r="G115" s="53">
        <f t="shared" si="12"/>
        <v>392</v>
      </c>
      <c r="H115" s="46">
        <f t="shared" si="13"/>
        <v>1.6859920000000002</v>
      </c>
      <c r="I115" s="49">
        <f t="shared" si="14"/>
        <v>6.9394811465939368</v>
      </c>
      <c r="K115" s="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2:26" s="11" customFormat="1" x14ac:dyDescent="0.2">
      <c r="B116" s="26">
        <f t="shared" si="15"/>
        <v>45391</v>
      </c>
      <c r="C116" s="47">
        <f t="shared" si="9"/>
        <v>100</v>
      </c>
      <c r="D116" s="52">
        <f t="shared" si="10"/>
        <v>1.699550124073167</v>
      </c>
      <c r="E116" s="53">
        <f t="shared" si="11"/>
        <v>-1.4349494955512174</v>
      </c>
      <c r="F116" s="53">
        <f t="shared" si="16"/>
        <v>8865</v>
      </c>
      <c r="G116" s="53">
        <f t="shared" si="12"/>
        <v>396</v>
      </c>
      <c r="H116" s="46">
        <f t="shared" si="13"/>
        <v>1.7031960000000002</v>
      </c>
      <c r="I116" s="49">
        <f t="shared" si="14"/>
        <v>7.3229790589718826</v>
      </c>
      <c r="K116" s="15"/>
      <c r="O116"/>
      <c r="P116"/>
      <c r="Q116"/>
      <c r="R116"/>
      <c r="S116"/>
      <c r="T116"/>
      <c r="U116"/>
      <c r="V116"/>
      <c r="W116"/>
      <c r="X116"/>
      <c r="Y116"/>
      <c r="Z116"/>
    </row>
    <row r="117" spans="2:26" s="11" customFormat="1" x14ac:dyDescent="0.2">
      <c r="B117" s="26">
        <f t="shared" si="15"/>
        <v>45392</v>
      </c>
      <c r="C117" s="47">
        <f t="shared" si="9"/>
        <v>101</v>
      </c>
      <c r="D117" s="52">
        <f t="shared" si="10"/>
        <v>1.7167172970436029</v>
      </c>
      <c r="E117" s="53">
        <f t="shared" si="11"/>
        <v>-1.1711653369145654</v>
      </c>
      <c r="F117" s="53">
        <f t="shared" si="16"/>
        <v>8866</v>
      </c>
      <c r="G117" s="53">
        <f t="shared" si="12"/>
        <v>400</v>
      </c>
      <c r="H117" s="46">
        <f t="shared" si="13"/>
        <v>1.7204000000000002</v>
      </c>
      <c r="I117" s="49">
        <f t="shared" si="14"/>
        <v>7.7043188558090741</v>
      </c>
      <c r="K117" s="15"/>
      <c r="O117"/>
      <c r="P117"/>
      <c r="Q117"/>
      <c r="R117"/>
      <c r="S117"/>
      <c r="T117"/>
      <c r="U117"/>
      <c r="V117"/>
      <c r="W117"/>
      <c r="X117"/>
      <c r="Y117"/>
      <c r="Z117"/>
    </row>
    <row r="118" spans="2:26" s="11" customFormat="1" x14ac:dyDescent="0.2">
      <c r="B118" s="26">
        <f t="shared" si="15"/>
        <v>45393</v>
      </c>
      <c r="C118" s="47">
        <f t="shared" si="9"/>
        <v>102</v>
      </c>
      <c r="D118" s="52">
        <f t="shared" si="10"/>
        <v>1.7338844700140388</v>
      </c>
      <c r="E118" s="53">
        <f t="shared" si="11"/>
        <v>-0.91209423019982794</v>
      </c>
      <c r="F118" s="53">
        <f t="shared" si="16"/>
        <v>8867</v>
      </c>
      <c r="G118" s="53">
        <f t="shared" si="12"/>
        <v>404</v>
      </c>
      <c r="H118" s="46">
        <f t="shared" si="13"/>
        <v>1.7376040000000001</v>
      </c>
      <c r="I118" s="49">
        <f t="shared" si="14"/>
        <v>8.0833881545170456</v>
      </c>
      <c r="K118" s="15"/>
      <c r="O118"/>
      <c r="P118"/>
      <c r="Q118"/>
      <c r="R118"/>
      <c r="S118"/>
      <c r="T118"/>
      <c r="U118"/>
      <c r="V118"/>
      <c r="W118"/>
      <c r="X118"/>
      <c r="Y118"/>
      <c r="Z118"/>
    </row>
    <row r="119" spans="2:26" s="11" customFormat="1" x14ac:dyDescent="0.2">
      <c r="B119" s="26">
        <f t="shared" si="15"/>
        <v>45394</v>
      </c>
      <c r="C119" s="47">
        <f t="shared" si="9"/>
        <v>103</v>
      </c>
      <c r="D119" s="52">
        <f t="shared" si="10"/>
        <v>1.7510516429844749</v>
      </c>
      <c r="E119" s="53">
        <f t="shared" si="11"/>
        <v>-0.6580028372146558</v>
      </c>
      <c r="F119" s="53">
        <f t="shared" si="16"/>
        <v>8868</v>
      </c>
      <c r="G119" s="53">
        <f t="shared" si="12"/>
        <v>408</v>
      </c>
      <c r="H119" s="46">
        <f t="shared" si="13"/>
        <v>1.7548080000000001</v>
      </c>
      <c r="I119" s="49">
        <f t="shared" si="14"/>
        <v>8.4600752416335681</v>
      </c>
      <c r="K119" s="15"/>
      <c r="O119"/>
      <c r="P119"/>
      <c r="Q119"/>
      <c r="R119"/>
      <c r="S119"/>
      <c r="T119"/>
      <c r="U119"/>
      <c r="V119"/>
      <c r="W119"/>
      <c r="X119"/>
      <c r="Y119"/>
      <c r="Z119"/>
    </row>
    <row r="120" spans="2:26" s="11" customFormat="1" x14ac:dyDescent="0.2">
      <c r="B120" s="26">
        <f t="shared" si="15"/>
        <v>45395</v>
      </c>
      <c r="C120" s="47">
        <f t="shared" si="9"/>
        <v>104</v>
      </c>
      <c r="D120" s="52">
        <f t="shared" si="10"/>
        <v>1.7682188159549108</v>
      </c>
      <c r="E120" s="53">
        <f t="shared" si="11"/>
        <v>-0.40915290970931473</v>
      </c>
      <c r="F120" s="53">
        <f t="shared" si="16"/>
        <v>8869</v>
      </c>
      <c r="G120" s="53">
        <f t="shared" si="12"/>
        <v>412</v>
      </c>
      <c r="H120" s="46">
        <f t="shared" si="13"/>
        <v>1.7720120000000001</v>
      </c>
      <c r="I120" s="49">
        <f t="shared" si="14"/>
        <v>8.8342691057450864</v>
      </c>
      <c r="K120" s="15"/>
      <c r="O120"/>
      <c r="P120"/>
      <c r="Q120"/>
      <c r="R120"/>
      <c r="S120"/>
      <c r="T120"/>
      <c r="U120"/>
      <c r="V120"/>
      <c r="W120"/>
      <c r="X120"/>
      <c r="Y120"/>
      <c r="Z120"/>
    </row>
    <row r="121" spans="2:26" s="11" customFormat="1" x14ac:dyDescent="0.2">
      <c r="B121" s="26">
        <f t="shared" si="15"/>
        <v>45396</v>
      </c>
      <c r="C121" s="47">
        <f t="shared" si="9"/>
        <v>105</v>
      </c>
      <c r="D121" s="52">
        <f t="shared" si="10"/>
        <v>1.7853859889253472</v>
      </c>
      <c r="E121" s="53">
        <f t="shared" si="11"/>
        <v>-0.16580107463814261</v>
      </c>
      <c r="F121" s="53">
        <f t="shared" si="16"/>
        <v>8870</v>
      </c>
      <c r="G121" s="53">
        <f t="shared" si="12"/>
        <v>416</v>
      </c>
      <c r="H121" s="46">
        <f t="shared" si="13"/>
        <v>1.7892160000000001</v>
      </c>
      <c r="I121" s="49">
        <f t="shared" si="14"/>
        <v>9.2058594702023271</v>
      </c>
      <c r="K121" s="15"/>
      <c r="O121"/>
      <c r="P121"/>
      <c r="Q121"/>
      <c r="R121"/>
      <c r="S121"/>
      <c r="T121"/>
      <c r="U121"/>
      <c r="V121"/>
      <c r="W121"/>
      <c r="X121"/>
      <c r="Y121"/>
      <c r="Z121"/>
    </row>
    <row r="122" spans="2:26" s="11" customFormat="1" x14ac:dyDescent="0.2">
      <c r="B122" s="26">
        <f t="shared" si="15"/>
        <v>45397</v>
      </c>
      <c r="C122" s="47">
        <f t="shared" si="9"/>
        <v>106</v>
      </c>
      <c r="D122" s="52">
        <f t="shared" si="10"/>
        <v>1.8025531618957831</v>
      </c>
      <c r="E122" s="53">
        <f t="shared" si="11"/>
        <v>7.1801389949594341E-2</v>
      </c>
      <c r="F122" s="53">
        <f t="shared" si="16"/>
        <v>8871</v>
      </c>
      <c r="G122" s="53">
        <f t="shared" si="12"/>
        <v>420</v>
      </c>
      <c r="H122" s="46">
        <f t="shared" si="13"/>
        <v>1.8064200000000001</v>
      </c>
      <c r="I122" s="49">
        <f t="shared" si="14"/>
        <v>9.5747368256192953</v>
      </c>
      <c r="K122" s="15"/>
      <c r="O122"/>
      <c r="P122"/>
      <c r="Q122"/>
      <c r="R122"/>
      <c r="S122"/>
      <c r="T122"/>
      <c r="U122"/>
      <c r="V122"/>
      <c r="W122"/>
      <c r="X122"/>
      <c r="Y122"/>
      <c r="Z122"/>
    </row>
    <row r="123" spans="2:26" s="11" customFormat="1" x14ac:dyDescent="0.2">
      <c r="B123" s="26">
        <f t="shared" si="15"/>
        <v>45398</v>
      </c>
      <c r="C123" s="47">
        <f t="shared" si="9"/>
        <v>107</v>
      </c>
      <c r="D123" s="52">
        <f t="shared" si="10"/>
        <v>1.819720334866219</v>
      </c>
      <c r="E123" s="53">
        <f t="shared" si="11"/>
        <v>0.30340878837445284</v>
      </c>
      <c r="F123" s="53">
        <f t="shared" si="16"/>
        <v>8872</v>
      </c>
      <c r="G123" s="53">
        <f t="shared" si="12"/>
        <v>424</v>
      </c>
      <c r="H123" s="46">
        <f t="shared" si="13"/>
        <v>1.8236240000000001</v>
      </c>
      <c r="I123" s="49">
        <f t="shared" si="14"/>
        <v>9.9407924621462325</v>
      </c>
      <c r="K123" s="15"/>
      <c r="O123"/>
      <c r="P123"/>
      <c r="Q123"/>
      <c r="R123"/>
      <c r="S123"/>
      <c r="T123"/>
      <c r="U123"/>
      <c r="V123"/>
      <c r="W123"/>
      <c r="X123"/>
      <c r="Y123"/>
      <c r="Z123"/>
    </row>
    <row r="124" spans="2:26" s="11" customFormat="1" x14ac:dyDescent="0.2">
      <c r="B124" s="26">
        <f t="shared" si="15"/>
        <v>45399</v>
      </c>
      <c r="C124" s="47">
        <f t="shared" si="9"/>
        <v>108</v>
      </c>
      <c r="D124" s="52">
        <f t="shared" si="10"/>
        <v>1.8368875078366549</v>
      </c>
      <c r="E124" s="53">
        <f t="shared" si="11"/>
        <v>0.5287812500397282</v>
      </c>
      <c r="F124" s="53">
        <f t="shared" si="16"/>
        <v>8873</v>
      </c>
      <c r="G124" s="53">
        <f t="shared" si="12"/>
        <v>428</v>
      </c>
      <c r="H124" s="46">
        <f t="shared" si="13"/>
        <v>1.8408280000000001</v>
      </c>
      <c r="I124" s="49">
        <f t="shared" si="14"/>
        <v>10.303918501506866</v>
      </c>
      <c r="K124" s="15"/>
      <c r="O124"/>
      <c r="P124"/>
      <c r="Q124"/>
      <c r="R124"/>
      <c r="S124"/>
      <c r="T124"/>
      <c r="U124"/>
      <c r="V124"/>
      <c r="W124"/>
      <c r="X124"/>
      <c r="Y124"/>
      <c r="Z124"/>
    </row>
    <row r="125" spans="2:26" s="11" customFormat="1" x14ac:dyDescent="0.2">
      <c r="B125" s="26">
        <f t="shared" si="15"/>
        <v>45400</v>
      </c>
      <c r="C125" s="47">
        <f t="shared" si="9"/>
        <v>109</v>
      </c>
      <c r="D125" s="52">
        <f t="shared" si="10"/>
        <v>1.854054680807091</v>
      </c>
      <c r="E125" s="53">
        <f t="shared" si="11"/>
        <v>0.74768498119246252</v>
      </c>
      <c r="F125" s="53">
        <f t="shared" si="16"/>
        <v>8874</v>
      </c>
      <c r="G125" s="53">
        <f t="shared" si="12"/>
        <v>432</v>
      </c>
      <c r="H125" s="46">
        <f t="shared" si="13"/>
        <v>1.8580320000000001</v>
      </c>
      <c r="I125" s="49">
        <f t="shared" si="14"/>
        <v>10.664007928790683</v>
      </c>
      <c r="K125" s="1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2:26" s="11" customFormat="1" x14ac:dyDescent="0.2">
      <c r="B126" s="26">
        <f t="shared" si="15"/>
        <v>45401</v>
      </c>
      <c r="C126" s="47">
        <f t="shared" si="9"/>
        <v>110</v>
      </c>
      <c r="D126" s="52">
        <f t="shared" si="10"/>
        <v>1.8712218537775269</v>
      </c>
      <c r="E126" s="53">
        <f t="shared" si="11"/>
        <v>0.95989252543980674</v>
      </c>
      <c r="F126" s="53">
        <f t="shared" si="16"/>
        <v>8875</v>
      </c>
      <c r="G126" s="53">
        <f t="shared" si="12"/>
        <v>436</v>
      </c>
      <c r="H126" s="46">
        <f t="shared" si="13"/>
        <v>1.8752360000000001</v>
      </c>
      <c r="I126" s="49">
        <f t="shared" si="14"/>
        <v>11.020954623990654</v>
      </c>
      <c r="K126" s="15"/>
      <c r="O126"/>
      <c r="P126"/>
      <c r="Q126"/>
      <c r="R126"/>
      <c r="S126"/>
      <c r="T126"/>
      <c r="U126"/>
      <c r="V126"/>
      <c r="W126"/>
      <c r="X126"/>
      <c r="Y126"/>
      <c r="Z126"/>
    </row>
    <row r="127" spans="2:26" s="11" customFormat="1" x14ac:dyDescent="0.2">
      <c r="B127" s="26">
        <f t="shared" si="15"/>
        <v>45402</v>
      </c>
      <c r="C127" s="47">
        <f t="shared" si="9"/>
        <v>111</v>
      </c>
      <c r="D127" s="52">
        <f t="shared" si="10"/>
        <v>1.8883890267479633</v>
      </c>
      <c r="E127" s="53">
        <f t="shared" si="11"/>
        <v>1.1651830326360804</v>
      </c>
      <c r="F127" s="53">
        <f t="shared" si="16"/>
        <v>8876</v>
      </c>
      <c r="G127" s="53">
        <f t="shared" si="12"/>
        <v>440</v>
      </c>
      <c r="H127" s="46">
        <f t="shared" si="13"/>
        <v>1.8924400000000001</v>
      </c>
      <c r="I127" s="49">
        <f t="shared" si="14"/>
        <v>11.374653393277349</v>
      </c>
      <c r="K127" s="15"/>
      <c r="O127"/>
      <c r="P127"/>
      <c r="Q127"/>
      <c r="R127"/>
      <c r="S127"/>
      <c r="T127"/>
      <c r="U127"/>
      <c r="V127"/>
      <c r="W127"/>
      <c r="X127"/>
      <c r="Y127"/>
      <c r="Z127"/>
    </row>
    <row r="128" spans="2:26" s="11" customFormat="1" x14ac:dyDescent="0.2">
      <c r="B128" s="26">
        <f t="shared" si="15"/>
        <v>45403</v>
      </c>
      <c r="C128" s="47">
        <f t="shared" si="9"/>
        <v>112</v>
      </c>
      <c r="D128" s="52">
        <f t="shared" si="10"/>
        <v>1.9055561997183992</v>
      </c>
      <c r="E128" s="53">
        <f t="shared" si="11"/>
        <v>1.36334253566524</v>
      </c>
      <c r="F128" s="53">
        <f t="shared" si="16"/>
        <v>8877</v>
      </c>
      <c r="G128" s="53">
        <f t="shared" si="12"/>
        <v>444</v>
      </c>
      <c r="H128" s="46">
        <f t="shared" si="13"/>
        <v>1.9096440000000001</v>
      </c>
      <c r="I128" s="49">
        <f t="shared" si="14"/>
        <v>11.724999999999994</v>
      </c>
      <c r="K128" s="15"/>
      <c r="O128"/>
      <c r="P128"/>
      <c r="Q128"/>
      <c r="R128"/>
      <c r="S128"/>
      <c r="T128"/>
      <c r="U128"/>
      <c r="V128"/>
      <c r="W128"/>
      <c r="X128"/>
      <c r="Y128"/>
      <c r="Z128"/>
    </row>
    <row r="129" spans="2:26" s="11" customFormat="1" x14ac:dyDescent="0.2">
      <c r="B129" s="26">
        <f t="shared" si="15"/>
        <v>45404</v>
      </c>
      <c r="C129" s="47">
        <f t="shared" si="9"/>
        <v>113</v>
      </c>
      <c r="D129" s="52">
        <f t="shared" si="10"/>
        <v>1.9227233726888351</v>
      </c>
      <c r="E129" s="53">
        <f t="shared" si="11"/>
        <v>1.5541642345541287</v>
      </c>
      <c r="F129" s="53">
        <f t="shared" si="16"/>
        <v>8878</v>
      </c>
      <c r="G129" s="53">
        <f t="shared" si="12"/>
        <v>448</v>
      </c>
      <c r="H129" s="46">
        <f t="shared" si="13"/>
        <v>1.9268480000000001</v>
      </c>
      <c r="I129" s="49">
        <f t="shared" si="14"/>
        <v>12.071891195405531</v>
      </c>
      <c r="K129" s="15"/>
      <c r="O129"/>
      <c r="P129"/>
      <c r="Q129"/>
      <c r="R129"/>
      <c r="S129"/>
      <c r="T129"/>
      <c r="U129"/>
      <c r="V129"/>
      <c r="W129"/>
      <c r="X129"/>
      <c r="Y129"/>
      <c r="Z129"/>
    </row>
    <row r="130" spans="2:26" s="11" customFormat="1" x14ac:dyDescent="0.2">
      <c r="B130" s="26">
        <f t="shared" si="15"/>
        <v>45405</v>
      </c>
      <c r="C130" s="47">
        <f t="shared" si="9"/>
        <v>114</v>
      </c>
      <c r="D130" s="52">
        <f t="shared" si="10"/>
        <v>1.939890545659271</v>
      </c>
      <c r="E130" s="53">
        <f t="shared" si="11"/>
        <v>1.7374487872651281</v>
      </c>
      <c r="F130" s="53">
        <f t="shared" si="16"/>
        <v>8879</v>
      </c>
      <c r="G130" s="53">
        <f t="shared" si="12"/>
        <v>452</v>
      </c>
      <c r="H130" s="46">
        <f t="shared" si="13"/>
        <v>1.9440520000000001</v>
      </c>
      <c r="I130" s="49">
        <f t="shared" si="14"/>
        <v>12.415224749066443</v>
      </c>
      <c r="K130" s="15"/>
      <c r="O130"/>
      <c r="P130"/>
      <c r="Q130"/>
      <c r="R130"/>
      <c r="S130"/>
      <c r="T130"/>
      <c r="U130"/>
      <c r="V130"/>
      <c r="W130"/>
      <c r="X130"/>
      <c r="Y130"/>
      <c r="Z130"/>
    </row>
    <row r="131" spans="2:26" s="11" customFormat="1" x14ac:dyDescent="0.2">
      <c r="B131" s="26">
        <f t="shared" si="15"/>
        <v>45406</v>
      </c>
      <c r="C131" s="47">
        <f t="shared" si="9"/>
        <v>115</v>
      </c>
      <c r="D131" s="52">
        <f t="shared" si="10"/>
        <v>1.9570577186297071</v>
      </c>
      <c r="E131" s="53">
        <f t="shared" si="11"/>
        <v>1.9130046064324144</v>
      </c>
      <c r="F131" s="53">
        <f t="shared" si="16"/>
        <v>8880</v>
      </c>
      <c r="G131" s="53">
        <f t="shared" si="12"/>
        <v>456</v>
      </c>
      <c r="H131" s="46">
        <f t="shared" si="13"/>
        <v>1.9612560000000001</v>
      </c>
      <c r="I131" s="49">
        <f t="shared" si="14"/>
        <v>12.754899479008591</v>
      </c>
      <c r="K131" s="15"/>
      <c r="O131"/>
      <c r="P131"/>
      <c r="Q131"/>
      <c r="R131"/>
      <c r="S131"/>
      <c r="T131"/>
      <c r="U131"/>
      <c r="V131"/>
      <c r="W131"/>
      <c r="X131"/>
      <c r="Y131"/>
      <c r="Z131"/>
    </row>
    <row r="132" spans="2:26" s="11" customFormat="1" x14ac:dyDescent="0.2">
      <c r="B132" s="26">
        <f t="shared" si="15"/>
        <v>45407</v>
      </c>
      <c r="C132" s="47">
        <f t="shared" si="9"/>
        <v>116</v>
      </c>
      <c r="D132" s="52">
        <f t="shared" si="10"/>
        <v>1.9742248916001433</v>
      </c>
      <c r="E132" s="53">
        <f t="shared" si="11"/>
        <v>2.0806481612247829</v>
      </c>
      <c r="F132" s="53">
        <f t="shared" si="16"/>
        <v>8881</v>
      </c>
      <c r="G132" s="53">
        <f t="shared" si="12"/>
        <v>460</v>
      </c>
      <c r="H132" s="46">
        <f t="shared" si="13"/>
        <v>1.9784600000000001</v>
      </c>
      <c r="I132" s="49">
        <f t="shared" si="14"/>
        <v>13.090815281529974</v>
      </c>
      <c r="K132" s="15"/>
      <c r="O132"/>
      <c r="P132"/>
      <c r="Q132"/>
      <c r="R132"/>
      <c r="S132"/>
      <c r="T132"/>
      <c r="U132"/>
      <c r="V132"/>
      <c r="W132"/>
      <c r="X132"/>
      <c r="Y132"/>
      <c r="Z132"/>
    </row>
    <row r="133" spans="2:26" s="11" customFormat="1" x14ac:dyDescent="0.2">
      <c r="B133" s="26">
        <f t="shared" si="15"/>
        <v>45408</v>
      </c>
      <c r="C133" s="47">
        <f t="shared" si="9"/>
        <v>117</v>
      </c>
      <c r="D133" s="52">
        <f t="shared" si="10"/>
        <v>1.9913920645705794</v>
      </c>
      <c r="E133" s="53">
        <f t="shared" si="11"/>
        <v>2.2402042834403986</v>
      </c>
      <c r="F133" s="53">
        <f t="shared" si="16"/>
        <v>8882</v>
      </c>
      <c r="G133" s="53">
        <f t="shared" si="12"/>
        <v>464</v>
      </c>
      <c r="H133" s="46">
        <f t="shared" si="13"/>
        <v>1.9956640000000001</v>
      </c>
      <c r="I133" s="49">
        <f t="shared" si="14"/>
        <v>13.422873160701759</v>
      </c>
      <c r="K133" s="15"/>
      <c r="O133"/>
      <c r="P133"/>
      <c r="Q133"/>
      <c r="R133"/>
      <c r="S133"/>
      <c r="T133"/>
      <c r="U133"/>
      <c r="V133"/>
      <c r="W133"/>
      <c r="X133"/>
      <c r="Y133"/>
      <c r="Z133"/>
    </row>
    <row r="134" spans="2:26" s="11" customFormat="1" x14ac:dyDescent="0.2">
      <c r="B134" s="26">
        <f t="shared" si="15"/>
        <v>45409</v>
      </c>
      <c r="C134" s="47">
        <f t="shared" si="9"/>
        <v>118</v>
      </c>
      <c r="D134" s="52">
        <f t="shared" si="10"/>
        <v>2.0085592375410153</v>
      </c>
      <c r="E134" s="53">
        <f t="shared" si="11"/>
        <v>2.3915064768650436</v>
      </c>
      <c r="F134" s="53">
        <f t="shared" si="16"/>
        <v>8883</v>
      </c>
      <c r="G134" s="53">
        <f t="shared" si="12"/>
        <v>468</v>
      </c>
      <c r="H134" s="46">
        <f t="shared" si="13"/>
        <v>2.0128680000000001</v>
      </c>
      <c r="I134" s="49">
        <f t="shared" si="14"/>
        <v>13.750975257542812</v>
      </c>
      <c r="K134" s="15"/>
      <c r="O134"/>
      <c r="P134"/>
      <c r="Q134"/>
      <c r="R134"/>
      <c r="S134"/>
      <c r="T134"/>
      <c r="U134"/>
      <c r="V134"/>
      <c r="W134"/>
      <c r="X134"/>
      <c r="Y134"/>
      <c r="Z134"/>
    </row>
    <row r="135" spans="2:26" s="11" customFormat="1" x14ac:dyDescent="0.2">
      <c r="B135" s="26">
        <f t="shared" si="15"/>
        <v>45410</v>
      </c>
      <c r="C135" s="47">
        <f t="shared" si="9"/>
        <v>119</v>
      </c>
      <c r="D135" s="52">
        <f t="shared" si="10"/>
        <v>2.0257264105114512</v>
      </c>
      <c r="E135" s="53">
        <f t="shared" si="11"/>
        <v>2.5343972288562311</v>
      </c>
      <c r="F135" s="53">
        <f t="shared" si="16"/>
        <v>8884</v>
      </c>
      <c r="G135" s="53">
        <f t="shared" si="12"/>
        <v>472</v>
      </c>
      <c r="H135" s="46">
        <f t="shared" si="13"/>
        <v>2.0300720000000001</v>
      </c>
      <c r="I135" s="49">
        <f t="shared" si="14"/>
        <v>14.07502487885923</v>
      </c>
      <c r="K135" s="15"/>
      <c r="O135"/>
      <c r="P135"/>
      <c r="Q135"/>
      <c r="R135"/>
      <c r="S135"/>
      <c r="T135"/>
      <c r="U135"/>
      <c r="V135"/>
      <c r="W135"/>
      <c r="X135"/>
      <c r="Y135"/>
      <c r="Z135"/>
    </row>
    <row r="136" spans="2:26" s="11" customFormat="1" x14ac:dyDescent="0.2">
      <c r="B136" s="26">
        <f t="shared" si="15"/>
        <v>45411</v>
      </c>
      <c r="C136" s="47">
        <f t="shared" si="9"/>
        <v>120</v>
      </c>
      <c r="D136" s="52">
        <f t="shared" si="10"/>
        <v>2.0428935834818871</v>
      </c>
      <c r="E136" s="53">
        <f t="shared" si="11"/>
        <v>2.6687283230510732</v>
      </c>
      <c r="F136" s="53">
        <f t="shared" si="16"/>
        <v>8885</v>
      </c>
      <c r="G136" s="53">
        <f t="shared" si="12"/>
        <v>476</v>
      </c>
      <c r="H136" s="46">
        <f t="shared" si="13"/>
        <v>2.0472760000000001</v>
      </c>
      <c r="I136" s="49">
        <f t="shared" si="14"/>
        <v>14.394926525740253</v>
      </c>
      <c r="K136" s="15"/>
      <c r="O136"/>
      <c r="P136"/>
      <c r="Q136"/>
      <c r="R136"/>
      <c r="S136"/>
      <c r="T136"/>
      <c r="U136"/>
      <c r="V136"/>
      <c r="W136"/>
      <c r="X136"/>
      <c r="Y136"/>
      <c r="Z136"/>
    </row>
    <row r="137" spans="2:26" s="11" customFormat="1" x14ac:dyDescent="0.2">
      <c r="B137" s="26">
        <f t="shared" si="15"/>
        <v>45412</v>
      </c>
      <c r="C137" s="47">
        <f t="shared" si="9"/>
        <v>121</v>
      </c>
      <c r="D137" s="52">
        <f t="shared" si="10"/>
        <v>2.060060756452323</v>
      </c>
      <c r="E137" s="53">
        <f t="shared" si="11"/>
        <v>2.7943611520363767</v>
      </c>
      <c r="F137" s="53">
        <f t="shared" si="16"/>
        <v>8886</v>
      </c>
      <c r="G137" s="53">
        <f t="shared" si="12"/>
        <v>480</v>
      </c>
      <c r="H137" s="46">
        <f t="shared" si="13"/>
        <v>2.0644800000000001</v>
      </c>
      <c r="I137" s="49">
        <f t="shared" si="14"/>
        <v>14.71058592170219</v>
      </c>
      <c r="K137" s="15"/>
      <c r="O137"/>
      <c r="P137"/>
      <c r="Q137"/>
      <c r="R137"/>
      <c r="S137"/>
      <c r="T137"/>
      <c r="U137"/>
      <c r="V137"/>
      <c r="W137"/>
      <c r="X137"/>
      <c r="Y137"/>
      <c r="Z137"/>
    </row>
    <row r="138" spans="2:26" s="11" customFormat="1" x14ac:dyDescent="0.2">
      <c r="B138" s="26">
        <f t="shared" si="15"/>
        <v>45413</v>
      </c>
      <c r="C138" s="47">
        <f t="shared" si="9"/>
        <v>122</v>
      </c>
      <c r="D138" s="52">
        <f t="shared" si="10"/>
        <v>2.0772279294227594</v>
      </c>
      <c r="E138" s="53">
        <f t="shared" si="11"/>
        <v>2.9111670287657354</v>
      </c>
      <c r="F138" s="53">
        <f t="shared" si="16"/>
        <v>8887</v>
      </c>
      <c r="G138" s="53">
        <f t="shared" si="12"/>
        <v>484</v>
      </c>
      <c r="H138" s="46">
        <f t="shared" si="13"/>
        <v>2.0816840000000001</v>
      </c>
      <c r="I138" s="49">
        <f t="shared" si="14"/>
        <v>15.021910040472205</v>
      </c>
      <c r="K138" s="15"/>
      <c r="O138"/>
      <c r="P138"/>
      <c r="Q138"/>
      <c r="R138"/>
      <c r="S138"/>
      <c r="T138"/>
      <c r="U138"/>
      <c r="V138"/>
      <c r="W138"/>
      <c r="X138"/>
      <c r="Y138"/>
      <c r="Z138"/>
    </row>
    <row r="139" spans="2:26" s="11" customFormat="1" x14ac:dyDescent="0.2">
      <c r="B139" s="26">
        <f t="shared" si="15"/>
        <v>45414</v>
      </c>
      <c r="C139" s="47">
        <f t="shared" si="9"/>
        <v>123</v>
      </c>
      <c r="D139" s="52">
        <f t="shared" si="10"/>
        <v>2.0943951023931953</v>
      </c>
      <c r="E139" s="53">
        <f t="shared" si="11"/>
        <v>3.0190274954603771</v>
      </c>
      <c r="F139" s="53">
        <f t="shared" si="16"/>
        <v>8888</v>
      </c>
      <c r="G139" s="53">
        <f t="shared" si="12"/>
        <v>488</v>
      </c>
      <c r="H139" s="46">
        <f t="shared" si="13"/>
        <v>2.0988880000000001</v>
      </c>
      <c r="I139" s="49">
        <f t="shared" si="14"/>
        <v>15.328807133403535</v>
      </c>
      <c r="K139" s="15"/>
      <c r="O139"/>
      <c r="P139"/>
      <c r="Q139"/>
      <c r="R139"/>
      <c r="S139"/>
      <c r="T139"/>
      <c r="U139"/>
      <c r="V139"/>
      <c r="W139"/>
      <c r="X139"/>
      <c r="Y139"/>
      <c r="Z139"/>
    </row>
    <row r="140" spans="2:26" s="11" customFormat="1" x14ac:dyDescent="0.2">
      <c r="B140" s="26">
        <f t="shared" si="15"/>
        <v>45415</v>
      </c>
      <c r="C140" s="47">
        <f t="shared" si="9"/>
        <v>124</v>
      </c>
      <c r="D140" s="52">
        <f t="shared" si="10"/>
        <v>2.1115622753636316</v>
      </c>
      <c r="E140" s="53">
        <f t="shared" si="11"/>
        <v>3.11783462868866</v>
      </c>
      <c r="F140" s="53">
        <f t="shared" si="16"/>
        <v>8889</v>
      </c>
      <c r="G140" s="53">
        <f t="shared" si="12"/>
        <v>492</v>
      </c>
      <c r="H140" s="46">
        <f t="shared" si="13"/>
        <v>2.1160920000000001</v>
      </c>
      <c r="I140" s="49">
        <f t="shared" si="14"/>
        <v>15.631186756514257</v>
      </c>
      <c r="K140" s="15"/>
      <c r="O140"/>
      <c r="P140"/>
      <c r="Q140"/>
      <c r="R140"/>
      <c r="S140"/>
      <c r="T140"/>
      <c r="U140"/>
      <c r="V140"/>
      <c r="W140"/>
      <c r="X140"/>
      <c r="Y140"/>
      <c r="Z140"/>
    </row>
    <row r="141" spans="2:26" s="11" customFormat="1" x14ac:dyDescent="0.2">
      <c r="B141" s="26">
        <f t="shared" si="15"/>
        <v>45416</v>
      </c>
      <c r="C141" s="47">
        <f t="shared" si="9"/>
        <v>125</v>
      </c>
      <c r="D141" s="52">
        <f t="shared" si="10"/>
        <v>2.1287294483340675</v>
      </c>
      <c r="E141" s="53">
        <f t="shared" si="11"/>
        <v>3.2074913392836897</v>
      </c>
      <c r="F141" s="53">
        <f t="shared" si="16"/>
        <v>8890</v>
      </c>
      <c r="G141" s="53">
        <f t="shared" si="12"/>
        <v>496</v>
      </c>
      <c r="H141" s="46">
        <f t="shared" si="13"/>
        <v>2.1332960000000001</v>
      </c>
      <c r="I141" s="49">
        <f t="shared" si="14"/>
        <v>15.928959797141523</v>
      </c>
      <c r="K141" s="15"/>
      <c r="O141"/>
      <c r="P141"/>
      <c r="Q141"/>
      <c r="R141"/>
      <c r="S141"/>
      <c r="T141"/>
      <c r="U141"/>
      <c r="V141"/>
      <c r="W141"/>
      <c r="X141"/>
      <c r="Y141"/>
      <c r="Z141"/>
    </row>
    <row r="142" spans="2:26" s="11" customFormat="1" x14ac:dyDescent="0.2">
      <c r="B142" s="26">
        <f t="shared" si="15"/>
        <v>45417</v>
      </c>
      <c r="C142" s="47">
        <f t="shared" si="9"/>
        <v>126</v>
      </c>
      <c r="D142" s="52">
        <f t="shared" si="10"/>
        <v>2.1458966213045034</v>
      </c>
      <c r="E142" s="53">
        <f t="shared" si="11"/>
        <v>3.2879116657295895</v>
      </c>
      <c r="F142" s="53">
        <f t="shared" si="16"/>
        <v>8891</v>
      </c>
      <c r="G142" s="53">
        <f t="shared" si="12"/>
        <v>500</v>
      </c>
      <c r="H142" s="46">
        <f t="shared" si="13"/>
        <v>2.1505000000000001</v>
      </c>
      <c r="I142" s="49">
        <f t="shared" si="14"/>
        <v>16.222038500203503</v>
      </c>
      <c r="K142" s="15"/>
      <c r="O142"/>
      <c r="P142"/>
      <c r="Q142"/>
      <c r="R142"/>
      <c r="S142"/>
      <c r="T142"/>
      <c r="U142"/>
      <c r="V142"/>
      <c r="W142"/>
      <c r="X142"/>
      <c r="Y142"/>
      <c r="Z142"/>
    </row>
    <row r="143" spans="2:26" s="11" customFormat="1" x14ac:dyDescent="0.2">
      <c r="B143" s="26">
        <f t="shared" si="15"/>
        <v>45418</v>
      </c>
      <c r="C143" s="47">
        <f t="shared" si="9"/>
        <v>127</v>
      </c>
      <c r="D143" s="52">
        <f t="shared" si="10"/>
        <v>2.1630637942749398</v>
      </c>
      <c r="E143" s="53">
        <f t="shared" si="11"/>
        <v>3.3590210596249359</v>
      </c>
      <c r="F143" s="53">
        <f t="shared" si="16"/>
        <v>8892</v>
      </c>
      <c r="G143" s="53">
        <f t="shared" si="12"/>
        <v>504</v>
      </c>
      <c r="H143" s="46">
        <f t="shared" si="13"/>
        <v>2.1677040000000001</v>
      </c>
      <c r="I143" s="49">
        <f t="shared" si="14"/>
        <v>16.510336494061185</v>
      </c>
      <c r="K143" s="15"/>
      <c r="O143"/>
      <c r="P143"/>
      <c r="Q143"/>
      <c r="R143"/>
      <c r="S143"/>
      <c r="T143"/>
      <c r="U143"/>
      <c r="V143"/>
      <c r="W143"/>
      <c r="X143"/>
      <c r="Y143"/>
      <c r="Z143"/>
    </row>
    <row r="144" spans="2:26" s="11" customFormat="1" x14ac:dyDescent="0.2">
      <c r="B144" s="26">
        <f t="shared" si="15"/>
        <v>45419</v>
      </c>
      <c r="C144" s="47">
        <f t="shared" si="9"/>
        <v>128</v>
      </c>
      <c r="D144" s="52">
        <f t="shared" si="10"/>
        <v>2.1802309672453757</v>
      </c>
      <c r="E144" s="53">
        <f t="shared" si="11"/>
        <v>3.420756661816867</v>
      </c>
      <c r="F144" s="53">
        <f t="shared" si="16"/>
        <v>8893</v>
      </c>
      <c r="G144" s="53">
        <f t="shared" si="12"/>
        <v>508</v>
      </c>
      <c r="H144" s="46">
        <f t="shared" si="13"/>
        <v>2.1849080000000001</v>
      </c>
      <c r="I144" s="49">
        <f t="shared" si="14"/>
        <v>16.793768815972523</v>
      </c>
      <c r="K144" s="15"/>
      <c r="O144"/>
      <c r="P144"/>
      <c r="Q144"/>
      <c r="R144"/>
      <c r="S144"/>
      <c r="T144"/>
      <c r="U144"/>
      <c r="V144"/>
      <c r="W144"/>
      <c r="X144"/>
      <c r="Y144"/>
      <c r="Z144"/>
    </row>
    <row r="145" spans="2:26" s="11" customFormat="1" x14ac:dyDescent="0.2">
      <c r="B145" s="26">
        <f t="shared" si="15"/>
        <v>45420</v>
      </c>
      <c r="C145" s="47">
        <f t="shared" si="9"/>
        <v>129</v>
      </c>
      <c r="D145" s="52">
        <f t="shared" si="10"/>
        <v>2.1973981402158116</v>
      </c>
      <c r="E145" s="53">
        <f t="shared" si="11"/>
        <v>3.4730675677911749</v>
      </c>
      <c r="F145" s="53">
        <f t="shared" si="16"/>
        <v>8894</v>
      </c>
      <c r="G145" s="53">
        <f t="shared" si="12"/>
        <v>512</v>
      </c>
      <c r="H145" s="46">
        <f t="shared" si="13"/>
        <v>2.2021120000000001</v>
      </c>
      <c r="I145" s="49">
        <f t="shared" si="14"/>
        <v>17.072251937131291</v>
      </c>
      <c r="K145" s="1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2:26" s="11" customFormat="1" x14ac:dyDescent="0.2">
      <c r="B146" s="26">
        <f t="shared" si="15"/>
        <v>45421</v>
      </c>
      <c r="C146" s="47">
        <f t="shared" ref="C146:C209" si="17">B146-DATE(YEAR(B146),1,0)</f>
        <v>130</v>
      </c>
      <c r="D146" s="52">
        <f t="shared" ref="D146:D209" si="18">2*PI()*(C146-1)/$D$5</f>
        <v>2.2145653131862475</v>
      </c>
      <c r="E146" s="53">
        <f t="shared" ref="E146:E209" si="19">-(0.019+7.353*SIN(H146+6.209)+9.927*SIN(2*H146+0.37)+0.337*SIN(3*H146+0.304)+0.232*SIN(4*H146+0.715))</f>
        <v>3.5159150809030417</v>
      </c>
      <c r="F146" s="53">
        <f t="shared" si="16"/>
        <v>8895</v>
      </c>
      <c r="G146" s="53">
        <f t="shared" ref="G146:G209" si="20">MOD(4*F146,1461)</f>
        <v>516</v>
      </c>
      <c r="H146" s="46">
        <f t="shared" ref="H146:H209" si="21">G146*0.004301</f>
        <v>2.2193160000000001</v>
      </c>
      <c r="I146" s="49">
        <f t="shared" ref="I146:I209" si="22">-23.45*COS((PI()/180)*(360/$D$5)*(C146+10))</f>
        <v>17.345703787283469</v>
      </c>
      <c r="K146" s="15"/>
      <c r="O146"/>
      <c r="P146"/>
      <c r="Q146"/>
      <c r="R146"/>
      <c r="S146"/>
      <c r="T146"/>
      <c r="U146"/>
      <c r="V146"/>
      <c r="W146"/>
      <c r="X146"/>
      <c r="Y146"/>
      <c r="Z146"/>
    </row>
    <row r="147" spans="2:26" s="11" customFormat="1" x14ac:dyDescent="0.2">
      <c r="B147" s="26">
        <f t="shared" ref="B147:B210" si="23">B146+1</f>
        <v>45422</v>
      </c>
      <c r="C147" s="47">
        <f t="shared" si="17"/>
        <v>131</v>
      </c>
      <c r="D147" s="52">
        <f t="shared" si="18"/>
        <v>2.2317324861566834</v>
      </c>
      <c r="E147" s="53">
        <f t="shared" si="19"/>
        <v>3.5492729520394852</v>
      </c>
      <c r="F147" s="53">
        <f t="shared" si="16"/>
        <v>8896</v>
      </c>
      <c r="G147" s="53">
        <f t="shared" si="20"/>
        <v>520</v>
      </c>
      <c r="H147" s="46">
        <f t="shared" si="21"/>
        <v>2.2365200000000001</v>
      </c>
      <c r="I147" s="49">
        <f t="shared" si="22"/>
        <v>17.614043778913693</v>
      </c>
      <c r="K147" s="15"/>
      <c r="O147"/>
      <c r="P147"/>
      <c r="Q147"/>
      <c r="R147"/>
      <c r="S147"/>
      <c r="T147"/>
      <c r="U147"/>
      <c r="V147"/>
      <c r="W147"/>
      <c r="X147"/>
      <c r="Y147"/>
      <c r="Z147"/>
    </row>
    <row r="148" spans="2:26" s="11" customFormat="1" x14ac:dyDescent="0.2">
      <c r="B148" s="26">
        <f t="shared" si="23"/>
        <v>45423</v>
      </c>
      <c r="C148" s="47">
        <f t="shared" si="17"/>
        <v>132</v>
      </c>
      <c r="D148" s="52">
        <f t="shared" si="18"/>
        <v>2.2488996591271198</v>
      </c>
      <c r="E148" s="53">
        <f t="shared" si="19"/>
        <v>3.5731276043181355</v>
      </c>
      <c r="F148" s="53">
        <f t="shared" si="16"/>
        <v>8897</v>
      </c>
      <c r="G148" s="53">
        <f t="shared" si="20"/>
        <v>524</v>
      </c>
      <c r="H148" s="46">
        <f t="shared" si="21"/>
        <v>2.2537240000000001</v>
      </c>
      <c r="I148" s="49">
        <f t="shared" si="22"/>
        <v>17.877192830994751</v>
      </c>
      <c r="K148" s="15"/>
      <c r="O148"/>
      <c r="P148"/>
      <c r="Q148"/>
      <c r="R148"/>
      <c r="S148"/>
      <c r="T148"/>
      <c r="U148"/>
      <c r="V148"/>
      <c r="W148"/>
      <c r="X148"/>
      <c r="Y148"/>
      <c r="Z148"/>
    </row>
    <row r="149" spans="2:26" s="11" customFormat="1" x14ac:dyDescent="0.2">
      <c r="B149" s="26">
        <f t="shared" si="23"/>
        <v>45424</v>
      </c>
      <c r="C149" s="47">
        <f t="shared" si="17"/>
        <v>133</v>
      </c>
      <c r="D149" s="52">
        <f t="shared" si="18"/>
        <v>2.2660668320975557</v>
      </c>
      <c r="E149" s="53">
        <f t="shared" si="19"/>
        <v>3.5874783414481661</v>
      </c>
      <c r="F149" s="53">
        <f t="shared" si="16"/>
        <v>8898</v>
      </c>
      <c r="G149" s="53">
        <f t="shared" si="20"/>
        <v>528</v>
      </c>
      <c r="H149" s="46">
        <f t="shared" si="21"/>
        <v>2.2709280000000001</v>
      </c>
      <c r="I149" s="49">
        <f t="shared" si="22"/>
        <v>18.135073392293162</v>
      </c>
      <c r="K149" s="15"/>
      <c r="O149"/>
      <c r="P149"/>
      <c r="Q149"/>
      <c r="R149"/>
      <c r="S149"/>
      <c r="T149"/>
      <c r="U149"/>
      <c r="V149"/>
      <c r="W149"/>
      <c r="X149"/>
      <c r="Y149"/>
      <c r="Z149"/>
    </row>
    <row r="150" spans="2:26" s="11" customFormat="1" x14ac:dyDescent="0.2">
      <c r="B150" s="26">
        <f t="shared" si="23"/>
        <v>45425</v>
      </c>
      <c r="C150" s="47">
        <f t="shared" si="17"/>
        <v>134</v>
      </c>
      <c r="D150" s="52">
        <f t="shared" si="18"/>
        <v>2.2832340050679916</v>
      </c>
      <c r="E150" s="53">
        <f t="shared" si="19"/>
        <v>3.5923375384069862</v>
      </c>
      <c r="F150" s="53">
        <f t="shared" si="16"/>
        <v>8899</v>
      </c>
      <c r="G150" s="53">
        <f t="shared" si="20"/>
        <v>532</v>
      </c>
      <c r="H150" s="46">
        <f t="shared" si="21"/>
        <v>2.2881320000000001</v>
      </c>
      <c r="I150" s="49">
        <f t="shared" si="22"/>
        <v>18.387609464223857</v>
      </c>
      <c r="K150" s="15"/>
      <c r="O150"/>
      <c r="P150"/>
      <c r="Q150"/>
      <c r="R150"/>
      <c r="S150"/>
      <c r="T150"/>
      <c r="U150"/>
      <c r="V150"/>
      <c r="W150"/>
      <c r="X150"/>
      <c r="Y150"/>
      <c r="Z150"/>
    </row>
    <row r="151" spans="2:26" s="11" customFormat="1" x14ac:dyDescent="0.2">
      <c r="B151" s="26">
        <f t="shared" si="23"/>
        <v>45426</v>
      </c>
      <c r="C151" s="47">
        <f t="shared" si="17"/>
        <v>135</v>
      </c>
      <c r="D151" s="52">
        <f t="shared" si="18"/>
        <v>2.3004011780384279</v>
      </c>
      <c r="E151" s="53">
        <f t="shared" si="19"/>
        <v>3.5877308131218464</v>
      </c>
      <c r="F151" s="53">
        <f t="shared" si="16"/>
        <v>8900</v>
      </c>
      <c r="G151" s="53">
        <f t="shared" si="20"/>
        <v>536</v>
      </c>
      <c r="H151" s="46">
        <f t="shared" si="21"/>
        <v>2.3053360000000001</v>
      </c>
      <c r="I151" s="49">
        <f t="shared" si="22"/>
        <v>18.63472662324731</v>
      </c>
      <c r="K151" s="15"/>
      <c r="O151"/>
      <c r="P151"/>
      <c r="Q151"/>
      <c r="R151"/>
      <c r="S151"/>
      <c r="T151"/>
      <c r="U151"/>
      <c r="V151"/>
      <c r="W151"/>
      <c r="X151"/>
      <c r="Y151"/>
      <c r="Z151"/>
    </row>
    <row r="152" spans="2:26" s="11" customFormat="1" x14ac:dyDescent="0.2">
      <c r="B152" s="26">
        <f t="shared" si="23"/>
        <v>45427</v>
      </c>
      <c r="C152" s="47">
        <f t="shared" si="17"/>
        <v>136</v>
      </c>
      <c r="D152" s="52">
        <f t="shared" si="18"/>
        <v>2.3175683510088638</v>
      </c>
      <c r="E152" s="53">
        <f t="shared" si="19"/>
        <v>3.5736971778876554</v>
      </c>
      <c r="F152" s="53">
        <f t="shared" si="16"/>
        <v>8901</v>
      </c>
      <c r="G152" s="53">
        <f t="shared" si="20"/>
        <v>540</v>
      </c>
      <c r="H152" s="46">
        <f t="shared" si="21"/>
        <v>2.32254</v>
      </c>
      <c r="I152" s="49">
        <f t="shared" si="22"/>
        <v>18.876352042802491</v>
      </c>
      <c r="K152" s="15"/>
      <c r="O152"/>
      <c r="P152"/>
      <c r="Q152"/>
      <c r="R152"/>
      <c r="S152"/>
      <c r="T152"/>
      <c r="U152"/>
      <c r="V152"/>
      <c r="W152"/>
      <c r="X152"/>
      <c r="Y152"/>
      <c r="Z152"/>
    </row>
    <row r="153" spans="2:26" s="11" customFormat="1" x14ac:dyDescent="0.2">
      <c r="B153" s="26">
        <f t="shared" si="23"/>
        <v>45428</v>
      </c>
      <c r="C153" s="47">
        <f t="shared" si="17"/>
        <v>137</v>
      </c>
      <c r="D153" s="52">
        <f t="shared" si="18"/>
        <v>2.3347355239793002</v>
      </c>
      <c r="E153" s="53">
        <f t="shared" si="19"/>
        <v>3.5502891693012324</v>
      </c>
      <c r="F153" s="53">
        <f t="shared" si="16"/>
        <v>8902</v>
      </c>
      <c r="G153" s="53">
        <f t="shared" si="20"/>
        <v>544</v>
      </c>
      <c r="H153" s="46">
        <f t="shared" si="21"/>
        <v>2.339744</v>
      </c>
      <c r="I153" s="49">
        <f t="shared" si="22"/>
        <v>19.112414514769224</v>
      </c>
      <c r="K153" s="15"/>
      <c r="O153"/>
      <c r="P153"/>
      <c r="Q153"/>
      <c r="R153"/>
      <c r="S153"/>
      <c r="T153"/>
      <c r="U153"/>
      <c r="V153"/>
      <c r="W153"/>
      <c r="X153"/>
      <c r="Y153"/>
      <c r="Z153"/>
    </row>
    <row r="154" spans="2:26" s="11" customFormat="1" x14ac:dyDescent="0.2">
      <c r="B154" s="26">
        <f t="shared" si="23"/>
        <v>45429</v>
      </c>
      <c r="C154" s="47">
        <f t="shared" si="17"/>
        <v>138</v>
      </c>
      <c r="D154" s="52">
        <f t="shared" si="18"/>
        <v>2.3519026969497361</v>
      </c>
      <c r="E154" s="53">
        <f t="shared" si="19"/>
        <v>3.5175729555481459</v>
      </c>
      <c r="F154" s="53">
        <f t="shared" si="16"/>
        <v>8903</v>
      </c>
      <c r="G154" s="53">
        <f t="shared" si="20"/>
        <v>548</v>
      </c>
      <c r="H154" s="46">
        <f t="shared" si="21"/>
        <v>2.356948</v>
      </c>
      <c r="I154" s="49">
        <f t="shared" si="22"/>
        <v>19.342844470453496</v>
      </c>
      <c r="K154" s="15"/>
      <c r="O154"/>
      <c r="P154"/>
      <c r="Q154"/>
      <c r="R154"/>
      <c r="S154"/>
      <c r="T154"/>
      <c r="U154"/>
      <c r="V154"/>
      <c r="W154"/>
      <c r="X154"/>
      <c r="Y154"/>
      <c r="Z154"/>
    </row>
    <row r="155" spans="2:26" s="11" customFormat="1" x14ac:dyDescent="0.2">
      <c r="B155" s="26">
        <f t="shared" si="23"/>
        <v>45430</v>
      </c>
      <c r="C155" s="47">
        <f t="shared" si="17"/>
        <v>139</v>
      </c>
      <c r="D155" s="52">
        <f t="shared" si="18"/>
        <v>2.369069869920172</v>
      </c>
      <c r="E155" s="53">
        <f t="shared" si="19"/>
        <v>3.4756284199402656</v>
      </c>
      <c r="F155" s="53">
        <f t="shared" si="16"/>
        <v>8904</v>
      </c>
      <c r="G155" s="53">
        <f t="shared" si="20"/>
        <v>552</v>
      </c>
      <c r="H155" s="46">
        <f t="shared" si="21"/>
        <v>2.374152</v>
      </c>
      <c r="I155" s="49">
        <f t="shared" si="22"/>
        <v>19.567574001089717</v>
      </c>
      <c r="K155" s="1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2:26" s="11" customFormat="1" x14ac:dyDescent="0.2">
      <c r="B156" s="26">
        <f t="shared" si="23"/>
        <v>45431</v>
      </c>
      <c r="C156" s="47">
        <f t="shared" si="17"/>
        <v>140</v>
      </c>
      <c r="D156" s="52">
        <f t="shared" si="18"/>
        <v>2.3862370428906079</v>
      </c>
      <c r="E156" s="53">
        <f t="shared" si="19"/>
        <v>3.4245492196704479</v>
      </c>
      <c r="F156" s="53">
        <f t="shared" si="16"/>
        <v>8905</v>
      </c>
      <c r="G156" s="53">
        <f t="shared" si="20"/>
        <v>556</v>
      </c>
      <c r="H156" s="46">
        <f t="shared" si="21"/>
        <v>2.391356</v>
      </c>
      <c r="I156" s="49">
        <f t="shared" si="22"/>
        <v>19.786536877853703</v>
      </c>
      <c r="K156" s="15"/>
      <c r="O156"/>
      <c r="P156"/>
      <c r="Q156"/>
      <c r="R156"/>
      <c r="S156"/>
      <c r="T156"/>
      <c r="U156"/>
      <c r="V156"/>
      <c r="W156"/>
      <c r="X156"/>
      <c r="Y156"/>
      <c r="Z156"/>
    </row>
    <row r="157" spans="2:26" s="11" customFormat="1" x14ac:dyDescent="0.2">
      <c r="B157" s="26">
        <f t="shared" si="23"/>
        <v>45432</v>
      </c>
      <c r="C157" s="47">
        <f t="shared" si="17"/>
        <v>141</v>
      </c>
      <c r="D157" s="52">
        <f t="shared" si="18"/>
        <v>2.4034042158610438</v>
      </c>
      <c r="E157" s="53">
        <f t="shared" si="19"/>
        <v>3.3644428188250992</v>
      </c>
      <c r="F157" s="53">
        <f t="shared" ref="F157:F220" si="24">367*$D$3-INT(7/4*$D$3)-INT(3*(INT(($D$3-8/7)/100)+1)/4)+1721059.5-1+C157+0.5-$D$10</f>
        <v>8906</v>
      </c>
      <c r="G157" s="53">
        <f t="shared" si="20"/>
        <v>560</v>
      </c>
      <c r="H157" s="46">
        <f t="shared" si="21"/>
        <v>2.40856</v>
      </c>
      <c r="I157" s="49">
        <f t="shared" si="22"/>
        <v>19.999668571380642</v>
      </c>
      <c r="K157" s="15"/>
      <c r="O157"/>
      <c r="P157"/>
      <c r="Q157"/>
      <c r="R157"/>
      <c r="S157"/>
      <c r="T157"/>
      <c r="U157"/>
      <c r="V157"/>
      <c r="W157"/>
      <c r="X157"/>
      <c r="Y157"/>
      <c r="Z157"/>
    </row>
    <row r="158" spans="2:26" s="11" customFormat="1" x14ac:dyDescent="0.2">
      <c r="B158" s="26">
        <f t="shared" si="23"/>
        <v>45433</v>
      </c>
      <c r="C158" s="47">
        <f t="shared" si="17"/>
        <v>142</v>
      </c>
      <c r="D158" s="52">
        <f t="shared" si="18"/>
        <v>2.4205713888314797</v>
      </c>
      <c r="E158" s="53">
        <f t="shared" si="19"/>
        <v>3.2954304947748092</v>
      </c>
      <c r="F158" s="53">
        <f t="shared" si="24"/>
        <v>8907</v>
      </c>
      <c r="G158" s="53">
        <f t="shared" si="20"/>
        <v>564</v>
      </c>
      <c r="H158" s="46">
        <f t="shared" si="21"/>
        <v>2.425764</v>
      </c>
      <c r="I158" s="49">
        <f t="shared" si="22"/>
        <v>20.206906270782198</v>
      </c>
      <c r="K158" s="15"/>
      <c r="O158"/>
      <c r="P158"/>
      <c r="Q158"/>
      <c r="R158"/>
      <c r="S158"/>
      <c r="T158"/>
      <c r="U158"/>
      <c r="V158"/>
      <c r="W158"/>
      <c r="X158"/>
      <c r="Y158"/>
      <c r="Z158"/>
    </row>
    <row r="159" spans="2:26" s="11" customFormat="1" x14ac:dyDescent="0.2">
      <c r="B159" s="26">
        <f t="shared" si="23"/>
        <v>45434</v>
      </c>
      <c r="C159" s="47">
        <f t="shared" si="17"/>
        <v>143</v>
      </c>
      <c r="D159" s="52">
        <f t="shared" si="18"/>
        <v>2.4377385618019161</v>
      </c>
      <c r="E159" s="53">
        <f t="shared" si="19"/>
        <v>3.2176473171483759</v>
      </c>
      <c r="F159" s="53">
        <f t="shared" si="24"/>
        <v>8908</v>
      </c>
      <c r="G159" s="53">
        <f t="shared" si="20"/>
        <v>568</v>
      </c>
      <c r="H159" s="46">
        <f t="shared" si="21"/>
        <v>2.442968</v>
      </c>
      <c r="I159" s="49">
        <f t="shared" si="22"/>
        <v>20.408188902157139</v>
      </c>
      <c r="K159" s="15"/>
      <c r="O159"/>
      <c r="P159"/>
      <c r="Q159"/>
      <c r="R159"/>
      <c r="S159"/>
      <c r="T159"/>
      <c r="U159"/>
      <c r="V159"/>
      <c r="W159"/>
      <c r="X159"/>
      <c r="Y159"/>
      <c r="Z159"/>
    </row>
    <row r="160" spans="2:26" s="11" customFormat="1" x14ac:dyDescent="0.2">
      <c r="B160" s="26">
        <f t="shared" si="23"/>
        <v>45435</v>
      </c>
      <c r="C160" s="47">
        <f t="shared" si="17"/>
        <v>144</v>
      </c>
      <c r="D160" s="52">
        <f t="shared" si="18"/>
        <v>2.454905734772352</v>
      </c>
      <c r="E160" s="53">
        <f t="shared" si="19"/>
        <v>3.1312420986853877</v>
      </c>
      <c r="F160" s="53">
        <f t="shared" si="24"/>
        <v>8909</v>
      </c>
      <c r="G160" s="53">
        <f t="shared" si="20"/>
        <v>572</v>
      </c>
      <c r="H160" s="46">
        <f t="shared" si="21"/>
        <v>2.460172</v>
      </c>
      <c r="I160" s="49">
        <f t="shared" si="22"/>
        <v>20.603457146590124</v>
      </c>
      <c r="K160" s="15"/>
      <c r="O160"/>
      <c r="P160"/>
      <c r="Q160"/>
      <c r="R160"/>
      <c r="S160"/>
      <c r="T160"/>
      <c r="U160"/>
      <c r="V160"/>
      <c r="W160"/>
      <c r="X160"/>
      <c r="Y160"/>
      <c r="Z160"/>
    </row>
    <row r="161" spans="2:26" s="11" customFormat="1" x14ac:dyDescent="0.2">
      <c r="B161" s="26">
        <f t="shared" si="23"/>
        <v>45436</v>
      </c>
      <c r="C161" s="47">
        <f t="shared" si="17"/>
        <v>145</v>
      </c>
      <c r="D161" s="52">
        <f t="shared" si="18"/>
        <v>2.4720729077427879</v>
      </c>
      <c r="E161" s="53">
        <f t="shared" si="19"/>
        <v>3.0363773173564805</v>
      </c>
      <c r="F161" s="53">
        <f t="shared" si="24"/>
        <v>8910</v>
      </c>
      <c r="G161" s="53">
        <f t="shared" si="20"/>
        <v>576</v>
      </c>
      <c r="H161" s="46">
        <f t="shared" si="21"/>
        <v>2.477376</v>
      </c>
      <c r="I161" s="49">
        <f t="shared" si="22"/>
        <v>20.79265345763325</v>
      </c>
      <c r="K161" s="15"/>
      <c r="O161"/>
      <c r="P161"/>
      <c r="Q161"/>
      <c r="R161"/>
      <c r="S161"/>
      <c r="T161"/>
      <c r="U161"/>
      <c r="V161"/>
      <c r="W161"/>
      <c r="X161"/>
      <c r="Y161"/>
      <c r="Z161"/>
    </row>
    <row r="162" spans="2:26" s="11" customFormat="1" x14ac:dyDescent="0.2">
      <c r="B162" s="26">
        <f t="shared" si="23"/>
        <v>45437</v>
      </c>
      <c r="C162" s="47">
        <f t="shared" si="17"/>
        <v>146</v>
      </c>
      <c r="D162" s="52">
        <f t="shared" si="18"/>
        <v>2.4892400807132238</v>
      </c>
      <c r="E162" s="53">
        <f t="shared" si="19"/>
        <v>2.9332290092389091</v>
      </c>
      <c r="F162" s="53">
        <f t="shared" si="24"/>
        <v>8911</v>
      </c>
      <c r="G162" s="53">
        <f t="shared" si="20"/>
        <v>580</v>
      </c>
      <c r="H162" s="46">
        <f t="shared" si="21"/>
        <v>2.49458</v>
      </c>
      <c r="I162" s="49">
        <f t="shared" si="22"/>
        <v>20.975722078265257</v>
      </c>
      <c r="K162" s="15"/>
      <c r="O162"/>
      <c r="P162"/>
      <c r="Q162"/>
      <c r="R162"/>
      <c r="S162"/>
      <c r="T162"/>
      <c r="U162"/>
      <c r="V162"/>
      <c r="W162"/>
      <c r="X162"/>
      <c r="Y162"/>
      <c r="Z162"/>
    </row>
    <row r="163" spans="2:26" s="11" customFormat="1" x14ac:dyDescent="0.2">
      <c r="B163" s="26">
        <f t="shared" si="23"/>
        <v>45438</v>
      </c>
      <c r="C163" s="47">
        <f t="shared" si="17"/>
        <v>147</v>
      </c>
      <c r="D163" s="52">
        <f t="shared" si="18"/>
        <v>2.5064072536836601</v>
      </c>
      <c r="E163" s="53">
        <f t="shared" si="19"/>
        <v>2.8219866317368383</v>
      </c>
      <c r="F163" s="53">
        <f t="shared" si="24"/>
        <v>8912</v>
      </c>
      <c r="G163" s="53">
        <f t="shared" si="20"/>
        <v>584</v>
      </c>
      <c r="H163" s="46">
        <f t="shared" si="21"/>
        <v>2.511784</v>
      </c>
      <c r="I163" s="49">
        <f t="shared" si="22"/>
        <v>21.152609057323357</v>
      </c>
      <c r="K163" s="15"/>
      <c r="O163"/>
      <c r="P163"/>
      <c r="Q163"/>
      <c r="R163"/>
      <c r="S163"/>
      <c r="T163"/>
      <c r="U163"/>
      <c r="V163"/>
      <c r="W163"/>
      <c r="X163"/>
      <c r="Y163"/>
      <c r="Z163"/>
    </row>
    <row r="164" spans="2:26" s="11" customFormat="1" x14ac:dyDescent="0.2">
      <c r="B164" s="26">
        <f t="shared" si="23"/>
        <v>45439</v>
      </c>
      <c r="C164" s="47">
        <f t="shared" si="17"/>
        <v>148</v>
      </c>
      <c r="D164" s="52">
        <f t="shared" si="18"/>
        <v>2.523574426654096</v>
      </c>
      <c r="E164" s="53">
        <f t="shared" si="19"/>
        <v>2.7028528968406449</v>
      </c>
      <c r="F164" s="53">
        <f t="shared" si="24"/>
        <v>8913</v>
      </c>
      <c r="G164" s="53">
        <f t="shared" si="20"/>
        <v>588</v>
      </c>
      <c r="H164" s="46">
        <f t="shared" si="21"/>
        <v>2.528988</v>
      </c>
      <c r="I164" s="49">
        <f t="shared" si="22"/>
        <v>21.323262265402928</v>
      </c>
      <c r="K164" s="15"/>
      <c r="O164"/>
      <c r="P164"/>
      <c r="Q164"/>
      <c r="R164"/>
      <c r="S164"/>
      <c r="T164"/>
      <c r="U164"/>
      <c r="V164"/>
      <c r="W164"/>
      <c r="X164"/>
      <c r="Y164"/>
      <c r="Z164"/>
    </row>
    <row r="165" spans="2:26" s="11" customFormat="1" x14ac:dyDescent="0.2">
      <c r="B165" s="26">
        <f t="shared" si="23"/>
        <v>45440</v>
      </c>
      <c r="C165" s="47">
        <f t="shared" si="17"/>
        <v>149</v>
      </c>
      <c r="D165" s="52">
        <f t="shared" si="18"/>
        <v>2.5407415996245324</v>
      </c>
      <c r="E165" s="53">
        <f t="shared" si="19"/>
        <v>2.5760435742274428</v>
      </c>
      <c r="F165" s="53">
        <f t="shared" si="24"/>
        <v>8914</v>
      </c>
      <c r="G165" s="53">
        <f t="shared" si="20"/>
        <v>592</v>
      </c>
      <c r="H165" s="46">
        <f t="shared" si="21"/>
        <v>2.546192</v>
      </c>
      <c r="I165" s="49">
        <f t="shared" si="22"/>
        <v>21.48763141022026</v>
      </c>
      <c r="K165" s="1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2:26" s="11" customFormat="1" x14ac:dyDescent="0.2">
      <c r="B166" s="26">
        <f t="shared" si="23"/>
        <v>45441</v>
      </c>
      <c r="C166" s="47">
        <f t="shared" si="17"/>
        <v>150</v>
      </c>
      <c r="D166" s="52">
        <f t="shared" si="18"/>
        <v>2.5579087725949683</v>
      </c>
      <c r="E166" s="53">
        <f t="shared" si="19"/>
        <v>2.4417872641144651</v>
      </c>
      <c r="F166" s="53">
        <f t="shared" si="24"/>
        <v>8915</v>
      </c>
      <c r="G166" s="53">
        <f t="shared" si="20"/>
        <v>596</v>
      </c>
      <c r="H166" s="46">
        <f t="shared" si="21"/>
        <v>2.563396</v>
      </c>
      <c r="I166" s="49">
        <f t="shared" si="22"/>
        <v>21.645668051433926</v>
      </c>
      <c r="K166" s="15"/>
      <c r="O166"/>
      <c r="P166"/>
      <c r="Q166"/>
      <c r="R166"/>
      <c r="S166"/>
      <c r="T166"/>
      <c r="U166"/>
      <c r="V166"/>
      <c r="W166"/>
      <c r="X166"/>
      <c r="Y166"/>
      <c r="Z166"/>
    </row>
    <row r="167" spans="2:26" s="11" customFormat="1" x14ac:dyDescent="0.2">
      <c r="B167" s="26">
        <f t="shared" si="23"/>
        <v>45442</v>
      </c>
      <c r="C167" s="47">
        <f t="shared" si="17"/>
        <v>151</v>
      </c>
      <c r="D167" s="52">
        <f t="shared" si="18"/>
        <v>2.5750759455654042</v>
      </c>
      <c r="E167" s="53">
        <f t="shared" si="19"/>
        <v>2.3003251398887596</v>
      </c>
      <c r="F167" s="53">
        <f t="shared" si="24"/>
        <v>8916</v>
      </c>
      <c r="G167" s="53">
        <f t="shared" si="20"/>
        <v>600</v>
      </c>
      <c r="H167" s="46">
        <f t="shared" si="21"/>
        <v>2.5806</v>
      </c>
      <c r="I167" s="49">
        <f t="shared" si="22"/>
        <v>21.797325614920386</v>
      </c>
      <c r="K167" s="15"/>
      <c r="O167"/>
      <c r="P167"/>
      <c r="Q167"/>
      <c r="R167"/>
      <c r="S167"/>
      <c r="T167"/>
      <c r="U167"/>
      <c r="V167"/>
      <c r="W167"/>
      <c r="X167"/>
      <c r="Y167"/>
      <c r="Z167"/>
    </row>
    <row r="168" spans="2:26" s="11" customFormat="1" x14ac:dyDescent="0.2">
      <c r="B168" s="26">
        <f t="shared" si="23"/>
        <v>45443</v>
      </c>
      <c r="C168" s="47">
        <f t="shared" si="17"/>
        <v>152</v>
      </c>
      <c r="D168" s="52">
        <f t="shared" si="18"/>
        <v>2.5922431185358401</v>
      </c>
      <c r="E168" s="53">
        <f t="shared" si="19"/>
        <v>2.1519106606493001</v>
      </c>
      <c r="F168" s="53">
        <f t="shared" si="24"/>
        <v>8917</v>
      </c>
      <c r="G168" s="53">
        <f t="shared" si="20"/>
        <v>604</v>
      </c>
      <c r="H168" s="46">
        <f t="shared" si="21"/>
        <v>2.597804</v>
      </c>
      <c r="I168" s="49">
        <f t="shared" si="22"/>
        <v>21.942559406499573</v>
      </c>
      <c r="K168" s="15"/>
      <c r="O168"/>
      <c r="P168"/>
      <c r="Q168"/>
      <c r="R168"/>
      <c r="S168"/>
      <c r="T168"/>
      <c r="U168"/>
      <c r="V168"/>
      <c r="W168"/>
      <c r="X168"/>
      <c r="Y168"/>
      <c r="Z168"/>
    </row>
    <row r="169" spans="2:26" s="11" customFormat="1" x14ac:dyDescent="0.2">
      <c r="B169" s="26">
        <f t="shared" si="23"/>
        <v>45444</v>
      </c>
      <c r="C169" s="47">
        <f t="shared" si="17"/>
        <v>153</v>
      </c>
      <c r="D169" s="52">
        <f t="shared" si="18"/>
        <v>2.609410291506276</v>
      </c>
      <c r="E169" s="53">
        <f t="shared" si="19"/>
        <v>1.9968092539106017</v>
      </c>
      <c r="F169" s="53">
        <f t="shared" si="24"/>
        <v>8918</v>
      </c>
      <c r="G169" s="53">
        <f t="shared" si="20"/>
        <v>608</v>
      </c>
      <c r="H169" s="46">
        <f t="shared" si="21"/>
        <v>2.615008</v>
      </c>
      <c r="I169" s="49">
        <f t="shared" si="22"/>
        <v>22.081326625106502</v>
      </c>
      <c r="K169" s="15"/>
      <c r="O169"/>
      <c r="P169"/>
      <c r="Q169"/>
      <c r="R169"/>
      <c r="S169"/>
      <c r="T169"/>
      <c r="U169"/>
      <c r="V169"/>
      <c r="W169"/>
      <c r="X169"/>
      <c r="Y169"/>
      <c r="Z169"/>
    </row>
    <row r="170" spans="2:26" s="11" customFormat="1" x14ac:dyDescent="0.2">
      <c r="B170" s="26">
        <f t="shared" si="23"/>
        <v>45445</v>
      </c>
      <c r="C170" s="47">
        <f t="shared" si="17"/>
        <v>154</v>
      </c>
      <c r="D170" s="52">
        <f t="shared" si="18"/>
        <v>2.6265774644767124</v>
      </c>
      <c r="E170" s="53">
        <f t="shared" si="19"/>
        <v>1.835297968830772</v>
      </c>
      <c r="F170" s="53">
        <f t="shared" si="24"/>
        <v>8919</v>
      </c>
      <c r="G170" s="53">
        <f t="shared" si="20"/>
        <v>612</v>
      </c>
      <c r="H170" s="46">
        <f t="shared" si="21"/>
        <v>2.632212</v>
      </c>
      <c r="I170" s="49">
        <f t="shared" si="22"/>
        <v>22.213586375404908</v>
      </c>
      <c r="K170" s="15"/>
      <c r="O170"/>
      <c r="P170"/>
      <c r="Q170"/>
      <c r="R170"/>
      <c r="S170"/>
      <c r="T170"/>
      <c r="U170"/>
      <c r="V170"/>
      <c r="W170"/>
      <c r="X170"/>
      <c r="Y170"/>
      <c r="Z170"/>
    </row>
    <row r="171" spans="2:26" s="11" customFormat="1" x14ac:dyDescent="0.2">
      <c r="B171" s="26">
        <f t="shared" si="23"/>
        <v>45446</v>
      </c>
      <c r="C171" s="47">
        <f t="shared" si="17"/>
        <v>155</v>
      </c>
      <c r="D171" s="52">
        <f t="shared" si="18"/>
        <v>2.6437446374471483</v>
      </c>
      <c r="E171" s="53">
        <f t="shared" si="19"/>
        <v>1.6676651004397203</v>
      </c>
      <c r="F171" s="53">
        <f t="shared" si="24"/>
        <v>8920</v>
      </c>
      <c r="G171" s="53">
        <f t="shared" si="20"/>
        <v>616</v>
      </c>
      <c r="H171" s="46">
        <f t="shared" si="21"/>
        <v>2.649416</v>
      </c>
      <c r="I171" s="49">
        <f t="shared" si="22"/>
        <v>22.339299679839318</v>
      </c>
      <c r="K171" s="15"/>
      <c r="O171"/>
      <c r="P171"/>
      <c r="Q171"/>
      <c r="R171"/>
      <c r="S171"/>
      <c r="T171"/>
      <c r="U171"/>
      <c r="V171"/>
      <c r="W171"/>
      <c r="X171"/>
      <c r="Y171"/>
      <c r="Z171"/>
    </row>
    <row r="172" spans="2:26" s="11" customFormat="1" x14ac:dyDescent="0.2">
      <c r="B172" s="26">
        <f t="shared" si="23"/>
        <v>45447</v>
      </c>
      <c r="C172" s="47">
        <f t="shared" si="17"/>
        <v>156</v>
      </c>
      <c r="D172" s="52">
        <f t="shared" si="18"/>
        <v>2.6609118104175842</v>
      </c>
      <c r="E172" s="53">
        <f t="shared" si="19"/>
        <v>1.4942097854553491</v>
      </c>
      <c r="F172" s="53">
        <f t="shared" si="24"/>
        <v>8921</v>
      </c>
      <c r="G172" s="53">
        <f t="shared" si="20"/>
        <v>620</v>
      </c>
      <c r="H172" s="46">
        <f t="shared" si="21"/>
        <v>2.66662</v>
      </c>
      <c r="I172" s="49">
        <f t="shared" si="22"/>
        <v>22.458429490121897</v>
      </c>
      <c r="K172" s="15"/>
      <c r="O172"/>
      <c r="P172"/>
      <c r="Q172"/>
      <c r="R172"/>
      <c r="S172"/>
      <c r="T172"/>
      <c r="U172"/>
      <c r="V172"/>
      <c r="W172"/>
      <c r="X172"/>
      <c r="Y172"/>
      <c r="Z172"/>
    </row>
    <row r="173" spans="2:26" s="11" customFormat="1" x14ac:dyDescent="0.2">
      <c r="B173" s="26">
        <f t="shared" si="23"/>
        <v>45448</v>
      </c>
      <c r="C173" s="47">
        <f t="shared" si="17"/>
        <v>157</v>
      </c>
      <c r="D173" s="52">
        <f t="shared" si="18"/>
        <v>2.6780789833880201</v>
      </c>
      <c r="E173" s="53">
        <f t="shared" si="19"/>
        <v>1.3152415703865032</v>
      </c>
      <c r="F173" s="53">
        <f t="shared" si="24"/>
        <v>8922</v>
      </c>
      <c r="G173" s="53">
        <f t="shared" si="20"/>
        <v>624</v>
      </c>
      <c r="H173" s="46">
        <f t="shared" si="21"/>
        <v>2.683824</v>
      </c>
      <c r="I173" s="49">
        <f t="shared" si="22"/>
        <v>22.570940698150753</v>
      </c>
      <c r="K173" s="15"/>
      <c r="O173"/>
      <c r="P173"/>
      <c r="Q173"/>
      <c r="R173"/>
      <c r="S173"/>
      <c r="T173"/>
      <c r="U173"/>
      <c r="V173"/>
      <c r="W173"/>
      <c r="X173"/>
      <c r="Y173"/>
      <c r="Z173"/>
    </row>
    <row r="174" spans="2:26" s="11" customFormat="1" x14ac:dyDescent="0.2">
      <c r="B174" s="26">
        <f t="shared" si="23"/>
        <v>45449</v>
      </c>
      <c r="C174" s="47">
        <f t="shared" si="17"/>
        <v>158</v>
      </c>
      <c r="D174" s="52">
        <f t="shared" si="18"/>
        <v>2.6952461563584564</v>
      </c>
      <c r="E174" s="53">
        <f t="shared" si="19"/>
        <v>1.1310799527297628</v>
      </c>
      <c r="F174" s="53">
        <f t="shared" si="24"/>
        <v>8923</v>
      </c>
      <c r="G174" s="53">
        <f t="shared" si="20"/>
        <v>628</v>
      </c>
      <c r="H174" s="46">
        <f t="shared" si="21"/>
        <v>2.701028</v>
      </c>
      <c r="I174" s="49">
        <f t="shared" si="22"/>
        <v>22.676800146356463</v>
      </c>
      <c r="K174" s="15"/>
      <c r="O174"/>
      <c r="P174"/>
      <c r="Q174"/>
      <c r="R174"/>
      <c r="S174"/>
      <c r="T174"/>
      <c r="U174"/>
      <c r="V174"/>
      <c r="W174"/>
      <c r="X174"/>
      <c r="Y174"/>
      <c r="Z174"/>
    </row>
    <row r="175" spans="2:26" s="11" customFormat="1" x14ac:dyDescent="0.2">
      <c r="B175" s="26">
        <f t="shared" si="23"/>
        <v>45450</v>
      </c>
      <c r="C175" s="47">
        <f t="shared" si="17"/>
        <v>159</v>
      </c>
      <c r="D175" s="52">
        <f t="shared" si="18"/>
        <v>2.7124133293288923</v>
      </c>
      <c r="E175" s="53">
        <f t="shared" si="19"/>
        <v>0.94205389617375945</v>
      </c>
      <c r="F175" s="53">
        <f t="shared" si="24"/>
        <v>8924</v>
      </c>
      <c r="G175" s="53">
        <f t="shared" si="20"/>
        <v>632</v>
      </c>
      <c r="H175" s="46">
        <f t="shared" si="21"/>
        <v>2.718232</v>
      </c>
      <c r="I175" s="49">
        <f t="shared" si="22"/>
        <v>22.775976637473743</v>
      </c>
      <c r="K175" s="1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2:26" s="11" customFormat="1" x14ac:dyDescent="0.2">
      <c r="B176" s="26">
        <f t="shared" si="23"/>
        <v>45451</v>
      </c>
      <c r="C176" s="47">
        <f t="shared" si="17"/>
        <v>160</v>
      </c>
      <c r="D176" s="52">
        <f t="shared" si="18"/>
        <v>2.7295805022993287</v>
      </c>
      <c r="E176" s="53">
        <f t="shared" si="19"/>
        <v>0.7485013208280209</v>
      </c>
      <c r="F176" s="53">
        <f t="shared" si="24"/>
        <v>8925</v>
      </c>
      <c r="G176" s="53">
        <f t="shared" si="20"/>
        <v>636</v>
      </c>
      <c r="H176" s="46">
        <f t="shared" si="21"/>
        <v>2.735436</v>
      </c>
      <c r="I176" s="49">
        <f t="shared" si="22"/>
        <v>22.868440943735457</v>
      </c>
      <c r="K176" s="15"/>
      <c r="O176"/>
      <c r="P176"/>
      <c r="Q176"/>
      <c r="R176"/>
      <c r="S176"/>
      <c r="T176"/>
      <c r="U176"/>
      <c r="V176"/>
      <c r="W176"/>
      <c r="X176"/>
      <c r="Y176"/>
      <c r="Z176"/>
    </row>
    <row r="177" spans="2:26" s="11" customFormat="1" x14ac:dyDescent="0.2">
      <c r="B177" s="26">
        <f t="shared" si="23"/>
        <v>45452</v>
      </c>
      <c r="C177" s="47">
        <f t="shared" si="17"/>
        <v>161</v>
      </c>
      <c r="D177" s="52">
        <f t="shared" si="18"/>
        <v>2.7467476752697646</v>
      </c>
      <c r="E177" s="53">
        <f t="shared" si="19"/>
        <v>0.55076856959290643</v>
      </c>
      <c r="F177" s="53">
        <f t="shared" si="24"/>
        <v>8926</v>
      </c>
      <c r="G177" s="53">
        <f t="shared" si="20"/>
        <v>640</v>
      </c>
      <c r="H177" s="46">
        <f t="shared" si="21"/>
        <v>2.75264</v>
      </c>
      <c r="I177" s="49">
        <f t="shared" si="22"/>
        <v>22.954165815486139</v>
      </c>
      <c r="K177" s="15"/>
      <c r="O177"/>
      <c r="P177"/>
      <c r="Q177"/>
      <c r="R177"/>
      <c r="S177"/>
      <c r="T177"/>
      <c r="U177"/>
      <c r="V177"/>
      <c r="W177"/>
      <c r="X177"/>
      <c r="Y177"/>
      <c r="Z177"/>
    </row>
    <row r="178" spans="2:26" s="11" customFormat="1" x14ac:dyDescent="0.2">
      <c r="B178" s="26">
        <f t="shared" si="23"/>
        <v>45453</v>
      </c>
      <c r="C178" s="47">
        <f t="shared" si="17"/>
        <v>162</v>
      </c>
      <c r="D178" s="52">
        <f t="shared" si="18"/>
        <v>2.7639148482402005</v>
      </c>
      <c r="E178" s="53">
        <f t="shared" si="19"/>
        <v>0.34920985188356035</v>
      </c>
      <c r="F178" s="53">
        <f t="shared" si="24"/>
        <v>8927</v>
      </c>
      <c r="G178" s="53">
        <f t="shared" si="20"/>
        <v>644</v>
      </c>
      <c r="H178" s="46">
        <f t="shared" si="21"/>
        <v>2.769844</v>
      </c>
      <c r="I178" s="49">
        <f t="shared" si="22"/>
        <v>23.033125989212611</v>
      </c>
      <c r="K178" s="15"/>
      <c r="O178"/>
      <c r="P178"/>
      <c r="Q178"/>
      <c r="R178"/>
      <c r="S178"/>
      <c r="T178"/>
      <c r="U178"/>
      <c r="V178"/>
      <c r="W178"/>
      <c r="X178"/>
      <c r="Y178"/>
      <c r="Z178"/>
    </row>
    <row r="179" spans="2:26" s="11" customFormat="1" x14ac:dyDescent="0.2">
      <c r="B179" s="26">
        <f t="shared" si="23"/>
        <v>45454</v>
      </c>
      <c r="C179" s="47">
        <f t="shared" si="17"/>
        <v>163</v>
      </c>
      <c r="D179" s="52">
        <f t="shared" si="18"/>
        <v>2.7810820212106364</v>
      </c>
      <c r="E179" s="53">
        <f t="shared" si="19"/>
        <v>0.14418666601220584</v>
      </c>
      <c r="F179" s="53">
        <f t="shared" si="24"/>
        <v>8928</v>
      </c>
      <c r="G179" s="53">
        <f t="shared" si="20"/>
        <v>648</v>
      </c>
      <c r="H179" s="46">
        <f t="shared" si="21"/>
        <v>2.787048</v>
      </c>
      <c r="I179" s="49">
        <f t="shared" si="22"/>
        <v>23.105298194989256</v>
      </c>
      <c r="K179" s="15"/>
      <c r="O179"/>
      <c r="P179"/>
      <c r="Q179"/>
      <c r="R179"/>
      <c r="S179"/>
      <c r="T179"/>
      <c r="U179"/>
      <c r="V179"/>
      <c r="W179"/>
      <c r="X179"/>
      <c r="Y179"/>
      <c r="Z179"/>
    </row>
    <row r="180" spans="2:26" s="11" customFormat="1" x14ac:dyDescent="0.2">
      <c r="B180" s="26">
        <f t="shared" si="23"/>
        <v>45455</v>
      </c>
      <c r="C180" s="47">
        <f t="shared" si="17"/>
        <v>164</v>
      </c>
      <c r="D180" s="52">
        <f t="shared" si="18"/>
        <v>2.7982491941810723</v>
      </c>
      <c r="E180" s="53">
        <f t="shared" si="19"/>
        <v>-6.3932798380069822E-2</v>
      </c>
      <c r="F180" s="53">
        <f t="shared" si="24"/>
        <v>8929</v>
      </c>
      <c r="G180" s="53">
        <f t="shared" si="20"/>
        <v>652</v>
      </c>
      <c r="H180" s="46">
        <f t="shared" si="21"/>
        <v>2.804252</v>
      </c>
      <c r="I180" s="49">
        <f t="shared" si="22"/>
        <v>23.170661163335758</v>
      </c>
      <c r="K180" s="15"/>
      <c r="O180"/>
      <c r="P180"/>
      <c r="Q180"/>
      <c r="R180"/>
      <c r="S180"/>
      <c r="T180"/>
      <c r="U180"/>
      <c r="V180"/>
      <c r="W180"/>
      <c r="X180"/>
      <c r="Y180"/>
      <c r="Z180"/>
    </row>
    <row r="181" spans="2:26" s="11" customFormat="1" x14ac:dyDescent="0.2">
      <c r="B181" s="26">
        <f t="shared" si="23"/>
        <v>45456</v>
      </c>
      <c r="C181" s="47">
        <f t="shared" si="17"/>
        <v>165</v>
      </c>
      <c r="D181" s="52">
        <f t="shared" si="18"/>
        <v>2.8154163671515082</v>
      </c>
      <c r="E181" s="53">
        <f t="shared" si="19"/>
        <v>-0.27477427636899976</v>
      </c>
      <c r="F181" s="53">
        <f t="shared" si="24"/>
        <v>8930</v>
      </c>
      <c r="G181" s="53">
        <f t="shared" si="20"/>
        <v>656</v>
      </c>
      <c r="H181" s="46">
        <f t="shared" si="21"/>
        <v>2.821456</v>
      </c>
      <c r="I181" s="49">
        <f t="shared" si="22"/>
        <v>23.229195631485339</v>
      </c>
      <c r="K181" s="15"/>
      <c r="O181"/>
      <c r="P181"/>
      <c r="Q181"/>
      <c r="R181"/>
      <c r="S181"/>
      <c r="T181"/>
      <c r="U181"/>
      <c r="V181"/>
      <c r="W181"/>
      <c r="X181"/>
      <c r="Y181"/>
      <c r="Z181"/>
    </row>
    <row r="182" spans="2:26" s="11" customFormat="1" x14ac:dyDescent="0.2">
      <c r="B182" s="26">
        <f t="shared" si="23"/>
        <v>45457</v>
      </c>
      <c r="C182" s="47">
        <f t="shared" si="17"/>
        <v>166</v>
      </c>
      <c r="D182" s="52">
        <f t="shared" si="18"/>
        <v>2.8325835401219441</v>
      </c>
      <c r="E182" s="53">
        <f t="shared" si="19"/>
        <v>-0.48795806072160874</v>
      </c>
      <c r="F182" s="53">
        <f t="shared" si="24"/>
        <v>8931</v>
      </c>
      <c r="G182" s="53">
        <f t="shared" si="20"/>
        <v>660</v>
      </c>
      <c r="H182" s="46">
        <f t="shared" si="21"/>
        <v>2.83866</v>
      </c>
      <c r="I182" s="49">
        <f t="shared" si="22"/>
        <v>23.280884349061562</v>
      </c>
      <c r="K182" s="15"/>
      <c r="O182"/>
      <c r="P182"/>
      <c r="Q182"/>
      <c r="R182"/>
      <c r="S182"/>
      <c r="T182"/>
      <c r="U182"/>
      <c r="V182"/>
      <c r="W182"/>
      <c r="X182"/>
      <c r="Y182"/>
      <c r="Z182"/>
    </row>
    <row r="183" spans="2:26" s="11" customFormat="1" x14ac:dyDescent="0.2">
      <c r="B183" s="26">
        <f t="shared" si="23"/>
        <v>45458</v>
      </c>
      <c r="C183" s="47">
        <f t="shared" si="17"/>
        <v>167</v>
      </c>
      <c r="D183" s="52">
        <f t="shared" si="18"/>
        <v>2.8497507130923809</v>
      </c>
      <c r="E183" s="53">
        <f t="shared" si="19"/>
        <v>-0.70309965018031695</v>
      </c>
      <c r="F183" s="53">
        <f t="shared" si="24"/>
        <v>8932</v>
      </c>
      <c r="G183" s="53">
        <f t="shared" si="20"/>
        <v>664</v>
      </c>
      <c r="H183" s="46">
        <f t="shared" si="21"/>
        <v>2.855864</v>
      </c>
      <c r="I183" s="49">
        <f t="shared" si="22"/>
        <v>23.325712083162113</v>
      </c>
      <c r="K183" s="15"/>
      <c r="O183"/>
      <c r="P183"/>
      <c r="Q183"/>
      <c r="R183"/>
      <c r="S183"/>
      <c r="T183"/>
      <c r="U183"/>
      <c r="V183"/>
      <c r="W183"/>
      <c r="X183"/>
      <c r="Y183"/>
      <c r="Z183"/>
    </row>
    <row r="184" spans="2:26" s="11" customFormat="1" x14ac:dyDescent="0.2">
      <c r="B184" s="26">
        <f t="shared" si="23"/>
        <v>45459</v>
      </c>
      <c r="C184" s="47">
        <f t="shared" si="17"/>
        <v>168</v>
      </c>
      <c r="D184" s="52">
        <f t="shared" si="18"/>
        <v>2.8669178860628168</v>
      </c>
      <c r="E184" s="53">
        <f t="shared" si="19"/>
        <v>-0.91981041137370867</v>
      </c>
      <c r="F184" s="53">
        <f t="shared" si="24"/>
        <v>8933</v>
      </c>
      <c r="G184" s="53">
        <f t="shared" si="20"/>
        <v>668</v>
      </c>
      <c r="H184" s="46">
        <f t="shared" si="21"/>
        <v>2.873068</v>
      </c>
      <c r="I184" s="49">
        <f t="shared" si="22"/>
        <v>23.363665622847989</v>
      </c>
      <c r="K184" s="15"/>
      <c r="O184"/>
      <c r="P184"/>
      <c r="Q184"/>
      <c r="R184"/>
      <c r="S184"/>
      <c r="T184"/>
      <c r="U184"/>
      <c r="V184"/>
      <c r="W184"/>
      <c r="X184"/>
      <c r="Y184"/>
      <c r="Z184"/>
    </row>
    <row r="185" spans="2:26" s="11" customFormat="1" x14ac:dyDescent="0.2">
      <c r="B185" s="26">
        <f t="shared" si="23"/>
        <v>45460</v>
      </c>
      <c r="C185" s="47">
        <f t="shared" si="17"/>
        <v>169</v>
      </c>
      <c r="D185" s="52">
        <f t="shared" si="18"/>
        <v>2.8840850590332527</v>
      </c>
      <c r="E185" s="53">
        <f t="shared" si="19"/>
        <v>-1.1376982526140293</v>
      </c>
      <c r="F185" s="53">
        <f t="shared" si="24"/>
        <v>8934</v>
      </c>
      <c r="G185" s="53">
        <f t="shared" si="20"/>
        <v>672</v>
      </c>
      <c r="H185" s="46">
        <f t="shared" si="21"/>
        <v>2.890272</v>
      </c>
      <c r="I185" s="49">
        <f t="shared" si="22"/>
        <v>23.394733783036848</v>
      </c>
      <c r="K185" s="1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2:26" s="11" customFormat="1" x14ac:dyDescent="0.2">
      <c r="B186" s="26">
        <f t="shared" si="23"/>
        <v>45461</v>
      </c>
      <c r="C186" s="47">
        <f t="shared" si="17"/>
        <v>170</v>
      </c>
      <c r="D186" s="52">
        <f t="shared" si="18"/>
        <v>2.9012522320036886</v>
      </c>
      <c r="E186" s="53">
        <f t="shared" si="19"/>
        <v>-1.3563683077906821</v>
      </c>
      <c r="F186" s="53">
        <f t="shared" si="24"/>
        <v>8935</v>
      </c>
      <c r="G186" s="53">
        <f t="shared" si="20"/>
        <v>676</v>
      </c>
      <c r="H186" s="46">
        <f t="shared" si="21"/>
        <v>2.9074759999999999</v>
      </c>
      <c r="I186" s="49">
        <f t="shared" si="22"/>
        <v>23.418907407799274</v>
      </c>
      <c r="K186" s="15"/>
      <c r="O186"/>
      <c r="P186"/>
      <c r="Q186"/>
      <c r="R186"/>
      <c r="S186"/>
      <c r="T186"/>
      <c r="U186"/>
      <c r="V186"/>
      <c r="W186"/>
      <c r="X186"/>
      <c r="Y186"/>
      <c r="Z186"/>
    </row>
    <row r="187" spans="2:26" s="11" customFormat="1" x14ac:dyDescent="0.2">
      <c r="B187" s="26">
        <f t="shared" si="23"/>
        <v>45462</v>
      </c>
      <c r="C187" s="47">
        <f t="shared" si="17"/>
        <v>171</v>
      </c>
      <c r="D187" s="52">
        <f t="shared" si="18"/>
        <v>2.918419404974125</v>
      </c>
      <c r="E187" s="53">
        <f t="shared" si="19"/>
        <v>-1.5754236285259078</v>
      </c>
      <c r="F187" s="53">
        <f t="shared" si="24"/>
        <v>8936</v>
      </c>
      <c r="G187" s="53">
        <f t="shared" si="20"/>
        <v>680</v>
      </c>
      <c r="H187" s="46">
        <f t="shared" si="21"/>
        <v>2.9246799999999999</v>
      </c>
      <c r="I187" s="49">
        <f t="shared" si="22"/>
        <v>23.436179373057097</v>
      </c>
      <c r="K187" s="15"/>
      <c r="O187"/>
      <c r="P187"/>
      <c r="Q187"/>
      <c r="R187"/>
      <c r="S187"/>
      <c r="T187"/>
      <c r="U187"/>
      <c r="V187"/>
      <c r="W187"/>
      <c r="X187"/>
      <c r="Y187"/>
      <c r="Z187"/>
    </row>
    <row r="188" spans="2:26" s="11" customFormat="1" x14ac:dyDescent="0.2">
      <c r="B188" s="26">
        <f t="shared" si="23"/>
        <v>45463</v>
      </c>
      <c r="C188" s="47">
        <f t="shared" si="17"/>
        <v>172</v>
      </c>
      <c r="D188" s="52">
        <f t="shared" si="18"/>
        <v>2.9355865779445609</v>
      </c>
      <c r="E188" s="53">
        <f t="shared" si="19"/>
        <v>-1.794465882722819</v>
      </c>
      <c r="F188" s="53">
        <f t="shared" si="24"/>
        <v>8937</v>
      </c>
      <c r="G188" s="53">
        <f t="shared" si="20"/>
        <v>684</v>
      </c>
      <c r="H188" s="46">
        <f t="shared" si="21"/>
        <v>2.9418839999999999</v>
      </c>
      <c r="I188" s="49">
        <f t="shared" si="22"/>
        <v>23.44654458868288</v>
      </c>
      <c r="K188" s="15"/>
      <c r="O188"/>
      <c r="P188"/>
      <c r="Q188"/>
      <c r="R188"/>
      <c r="S188"/>
      <c r="T188"/>
      <c r="U188"/>
      <c r="V188"/>
      <c r="W188"/>
      <c r="X188"/>
      <c r="Y188"/>
      <c r="Z188"/>
    </row>
    <row r="189" spans="2:26" s="11" customFormat="1" x14ac:dyDescent="0.2">
      <c r="B189" s="26">
        <f t="shared" si="23"/>
        <v>45464</v>
      </c>
      <c r="C189" s="47">
        <f t="shared" si="17"/>
        <v>173</v>
      </c>
      <c r="D189" s="52">
        <f t="shared" si="18"/>
        <v>2.9527537509149968</v>
      </c>
      <c r="E189" s="53">
        <f t="shared" si="19"/>
        <v>-2.0130960576071932</v>
      </c>
      <c r="F189" s="53">
        <f t="shared" si="24"/>
        <v>8938</v>
      </c>
      <c r="G189" s="53">
        <f t="shared" si="20"/>
        <v>688</v>
      </c>
      <c r="H189" s="46">
        <f t="shared" si="21"/>
        <v>2.9590879999999999</v>
      </c>
      <c r="I189" s="49">
        <f t="shared" si="22"/>
        <v>23.45</v>
      </c>
      <c r="K189" s="15"/>
      <c r="O189"/>
      <c r="P189"/>
      <c r="Q189"/>
      <c r="R189"/>
      <c r="S189"/>
      <c r="T189"/>
      <c r="U189"/>
      <c r="V189"/>
      <c r="W189"/>
      <c r="X189"/>
      <c r="Y189"/>
      <c r="Z189"/>
    </row>
    <row r="190" spans="2:26" s="11" customFormat="1" x14ac:dyDescent="0.2">
      <c r="B190" s="26">
        <f t="shared" si="23"/>
        <v>45465</v>
      </c>
      <c r="C190" s="47">
        <f t="shared" si="17"/>
        <v>174</v>
      </c>
      <c r="D190" s="52">
        <f t="shared" si="18"/>
        <v>2.9699209238854327</v>
      </c>
      <c r="E190" s="53">
        <f t="shared" si="19"/>
        <v>-2.230915165343915</v>
      </c>
      <c r="F190" s="53">
        <f t="shared" si="24"/>
        <v>8939</v>
      </c>
      <c r="G190" s="53">
        <f t="shared" si="20"/>
        <v>692</v>
      </c>
      <c r="H190" s="46">
        <f t="shared" si="21"/>
        <v>2.9762919999999999</v>
      </c>
      <c r="I190" s="49">
        <f t="shared" si="22"/>
        <v>23.44654458868288</v>
      </c>
      <c r="K190" s="15"/>
      <c r="O190"/>
      <c r="P190"/>
      <c r="Q190"/>
      <c r="R190"/>
      <c r="S190"/>
      <c r="T190"/>
      <c r="U190"/>
      <c r="V190"/>
      <c r="W190"/>
      <c r="X190"/>
      <c r="Y190"/>
      <c r="Z190"/>
    </row>
    <row r="191" spans="2:26" s="11" customFormat="1" x14ac:dyDescent="0.2">
      <c r="B191" s="26">
        <f t="shared" si="23"/>
        <v>45466</v>
      </c>
      <c r="C191" s="47">
        <f t="shared" si="17"/>
        <v>175</v>
      </c>
      <c r="D191" s="52">
        <f t="shared" si="18"/>
        <v>2.9870880968558686</v>
      </c>
      <c r="E191" s="53">
        <f t="shared" si="19"/>
        <v>-2.4475249492954654</v>
      </c>
      <c r="F191" s="53">
        <f t="shared" si="24"/>
        <v>8940</v>
      </c>
      <c r="G191" s="53">
        <f t="shared" si="20"/>
        <v>696</v>
      </c>
      <c r="H191" s="46">
        <f t="shared" si="21"/>
        <v>2.9934959999999999</v>
      </c>
      <c r="I191" s="49">
        <f t="shared" si="22"/>
        <v>23.436179373057097</v>
      </c>
      <c r="K191" s="15"/>
      <c r="O191"/>
      <c r="P191"/>
      <c r="Q191"/>
      <c r="R191"/>
      <c r="S191"/>
      <c r="T191"/>
      <c r="U191"/>
      <c r="V191"/>
      <c r="W191"/>
      <c r="X191"/>
      <c r="Y191"/>
      <c r="Z191"/>
    </row>
    <row r="192" spans="2:26" s="11" customFormat="1" x14ac:dyDescent="0.2">
      <c r="B192" s="26">
        <f t="shared" si="23"/>
        <v>45467</v>
      </c>
      <c r="C192" s="47">
        <f t="shared" si="17"/>
        <v>176</v>
      </c>
      <c r="D192" s="52">
        <f t="shared" si="18"/>
        <v>3.0042552698263045</v>
      </c>
      <c r="E192" s="53">
        <f t="shared" si="19"/>
        <v>-2.6625285889844479</v>
      </c>
      <c r="F192" s="53">
        <f t="shared" si="24"/>
        <v>8941</v>
      </c>
      <c r="G192" s="53">
        <f t="shared" si="20"/>
        <v>700</v>
      </c>
      <c r="H192" s="46">
        <f t="shared" si="21"/>
        <v>3.0106999999999999</v>
      </c>
      <c r="I192" s="49">
        <f t="shared" si="22"/>
        <v>23.418907407799274</v>
      </c>
      <c r="K192" s="15"/>
      <c r="O192"/>
      <c r="P192"/>
      <c r="Q192"/>
      <c r="R192"/>
      <c r="S192"/>
      <c r="T192"/>
      <c r="U192"/>
      <c r="V192"/>
      <c r="W192"/>
      <c r="X192"/>
      <c r="Y192"/>
      <c r="Z192"/>
    </row>
    <row r="193" spans="2:26" s="11" customFormat="1" x14ac:dyDescent="0.2">
      <c r="B193" s="26">
        <f t="shared" si="23"/>
        <v>45468</v>
      </c>
      <c r="C193" s="47">
        <f t="shared" si="17"/>
        <v>177</v>
      </c>
      <c r="D193" s="52">
        <f t="shared" si="18"/>
        <v>3.0214224427967404</v>
      </c>
      <c r="E193" s="53">
        <f t="shared" si="19"/>
        <v>-2.8755314018249454</v>
      </c>
      <c r="F193" s="53">
        <f t="shared" si="24"/>
        <v>8942</v>
      </c>
      <c r="G193" s="53">
        <f t="shared" si="20"/>
        <v>704</v>
      </c>
      <c r="H193" s="46">
        <f t="shared" si="21"/>
        <v>3.0279039999999999</v>
      </c>
      <c r="I193" s="49">
        <f t="shared" si="22"/>
        <v>23.394733783036848</v>
      </c>
      <c r="K193" s="15"/>
      <c r="O193"/>
      <c r="P193"/>
      <c r="Q193"/>
      <c r="R193"/>
      <c r="S193"/>
      <c r="T193"/>
      <c r="U193"/>
      <c r="V193"/>
      <c r="W193"/>
      <c r="X193"/>
      <c r="Y193"/>
      <c r="Z193"/>
    </row>
    <row r="194" spans="2:26" s="11" customFormat="1" x14ac:dyDescent="0.2">
      <c r="B194" s="26">
        <f t="shared" si="23"/>
        <v>45469</v>
      </c>
      <c r="C194" s="47">
        <f t="shared" si="17"/>
        <v>178</v>
      </c>
      <c r="D194" s="52">
        <f t="shared" si="18"/>
        <v>3.0385896157671772</v>
      </c>
      <c r="E194" s="53">
        <f t="shared" si="19"/>
        <v>-3.086141539697365</v>
      </c>
      <c r="F194" s="53">
        <f t="shared" si="24"/>
        <v>8943</v>
      </c>
      <c r="G194" s="53">
        <f t="shared" si="20"/>
        <v>708</v>
      </c>
      <c r="H194" s="46">
        <f t="shared" si="21"/>
        <v>3.0451079999999999</v>
      </c>
      <c r="I194" s="49">
        <f t="shared" si="22"/>
        <v>23.363665622847989</v>
      </c>
      <c r="K194" s="15"/>
      <c r="O194"/>
      <c r="P194"/>
      <c r="Q194"/>
      <c r="R194"/>
      <c r="S194"/>
      <c r="T194"/>
      <c r="U194"/>
      <c r="V194"/>
      <c r="W194"/>
      <c r="X194"/>
      <c r="Y194"/>
      <c r="Z194"/>
    </row>
    <row r="195" spans="2:26" s="11" customFormat="1" x14ac:dyDescent="0.2">
      <c r="B195" s="26">
        <f t="shared" si="23"/>
        <v>45470</v>
      </c>
      <c r="C195" s="47">
        <f t="shared" si="17"/>
        <v>179</v>
      </c>
      <c r="D195" s="52">
        <f t="shared" si="18"/>
        <v>3.0557567887376131</v>
      </c>
      <c r="E195" s="53">
        <f t="shared" si="19"/>
        <v>-3.2939706784597327</v>
      </c>
      <c r="F195" s="53">
        <f t="shared" si="24"/>
        <v>8944</v>
      </c>
      <c r="G195" s="53">
        <f t="shared" si="20"/>
        <v>712</v>
      </c>
      <c r="H195" s="46">
        <f t="shared" si="21"/>
        <v>3.0623119999999999</v>
      </c>
      <c r="I195" s="49">
        <f t="shared" si="22"/>
        <v>23.325712083162113</v>
      </c>
      <c r="K195" s="1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2:26" s="11" customFormat="1" x14ac:dyDescent="0.2">
      <c r="B196" s="26">
        <f t="shared" si="23"/>
        <v>45471</v>
      </c>
      <c r="C196" s="47">
        <f t="shared" si="17"/>
        <v>180</v>
      </c>
      <c r="D196" s="52">
        <f t="shared" si="18"/>
        <v>3.072923961708049</v>
      </c>
      <c r="E196" s="53">
        <f t="shared" si="19"/>
        <v>-3.4986346985141967</v>
      </c>
      <c r="F196" s="53">
        <f t="shared" si="24"/>
        <v>8945</v>
      </c>
      <c r="G196" s="53">
        <f t="shared" si="20"/>
        <v>716</v>
      </c>
      <c r="H196" s="46">
        <f t="shared" si="21"/>
        <v>3.0795159999999999</v>
      </c>
      <c r="I196" s="49">
        <f t="shared" si="22"/>
        <v>23.280884349061562</v>
      </c>
      <c r="K196" s="15"/>
      <c r="O196"/>
      <c r="P196"/>
      <c r="Q196"/>
      <c r="R196"/>
      <c r="S196"/>
      <c r="T196"/>
      <c r="U196"/>
      <c r="V196"/>
      <c r="W196"/>
      <c r="X196"/>
      <c r="Y196"/>
      <c r="Z196"/>
    </row>
    <row r="197" spans="2:26" s="11" customFormat="1" x14ac:dyDescent="0.2">
      <c r="B197" s="26">
        <f t="shared" si="23"/>
        <v>45472</v>
      </c>
      <c r="C197" s="47">
        <f t="shared" si="17"/>
        <v>181</v>
      </c>
      <c r="D197" s="52">
        <f t="shared" si="18"/>
        <v>3.090091134678485</v>
      </c>
      <c r="E197" s="53">
        <f t="shared" si="19"/>
        <v>-3.6997543545806328</v>
      </c>
      <c r="F197" s="53">
        <f t="shared" si="24"/>
        <v>8946</v>
      </c>
      <c r="G197" s="53">
        <f t="shared" si="20"/>
        <v>720</v>
      </c>
      <c r="H197" s="46">
        <f t="shared" si="21"/>
        <v>3.0967199999999999</v>
      </c>
      <c r="I197" s="49">
        <f t="shared" si="22"/>
        <v>23.229195631485339</v>
      </c>
      <c r="K197" s="15"/>
      <c r="O197"/>
      <c r="P197"/>
      <c r="Q197"/>
      <c r="R197"/>
      <c r="S197"/>
      <c r="T197"/>
      <c r="U197"/>
      <c r="V197"/>
      <c r="W197"/>
      <c r="X197"/>
      <c r="Y197"/>
      <c r="Z197"/>
    </row>
    <row r="198" spans="2:26" s="11" customFormat="1" x14ac:dyDescent="0.2">
      <c r="B198" s="26">
        <f t="shared" si="23"/>
        <v>45473</v>
      </c>
      <c r="C198" s="47">
        <f t="shared" si="17"/>
        <v>182</v>
      </c>
      <c r="D198" s="52">
        <f t="shared" si="18"/>
        <v>3.1072583076489209</v>
      </c>
      <c r="E198" s="53">
        <f t="shared" si="19"/>
        <v>-3.8969559328704966</v>
      </c>
      <c r="F198" s="53">
        <f t="shared" si="24"/>
        <v>8947</v>
      </c>
      <c r="G198" s="53">
        <f t="shared" si="20"/>
        <v>724</v>
      </c>
      <c r="H198" s="46">
        <f t="shared" si="21"/>
        <v>3.1139239999999999</v>
      </c>
      <c r="I198" s="49">
        <f t="shared" si="22"/>
        <v>23.170661163335758</v>
      </c>
      <c r="K198" s="15"/>
      <c r="O198"/>
      <c r="P198"/>
      <c r="Q198"/>
      <c r="R198"/>
      <c r="S198"/>
      <c r="T198"/>
      <c r="U198"/>
      <c r="V198"/>
      <c r="W198"/>
      <c r="X198"/>
      <c r="Y198"/>
      <c r="Z198"/>
    </row>
    <row r="199" spans="2:26" s="11" customFormat="1" x14ac:dyDescent="0.2">
      <c r="B199" s="26">
        <f t="shared" si="23"/>
        <v>45474</v>
      </c>
      <c r="C199" s="47">
        <f t="shared" si="17"/>
        <v>183</v>
      </c>
      <c r="D199" s="52">
        <f t="shared" si="18"/>
        <v>3.1244254806193572</v>
      </c>
      <c r="E199" s="53">
        <f t="shared" si="19"/>
        <v>-4.0898718939018615</v>
      </c>
      <c r="F199" s="53">
        <f t="shared" si="24"/>
        <v>8948</v>
      </c>
      <c r="G199" s="53">
        <f t="shared" si="20"/>
        <v>728</v>
      </c>
      <c r="H199" s="46">
        <f t="shared" si="21"/>
        <v>3.1311279999999999</v>
      </c>
      <c r="I199" s="49">
        <f t="shared" si="22"/>
        <v>23.105298194989256</v>
      </c>
      <c r="K199" s="15"/>
      <c r="O199"/>
      <c r="P199"/>
      <c r="Q199"/>
      <c r="R199"/>
      <c r="S199"/>
      <c r="T199"/>
      <c r="U199"/>
      <c r="V199"/>
      <c r="W199"/>
      <c r="X199"/>
      <c r="Y199"/>
      <c r="Z199"/>
    </row>
    <row r="200" spans="2:26" s="11" customFormat="1" x14ac:dyDescent="0.2">
      <c r="B200" s="26">
        <f t="shared" si="23"/>
        <v>45475</v>
      </c>
      <c r="C200" s="47">
        <f t="shared" si="17"/>
        <v>184</v>
      </c>
      <c r="D200" s="52">
        <f t="shared" si="18"/>
        <v>3.1415926535897931</v>
      </c>
      <c r="E200" s="53">
        <f t="shared" si="19"/>
        <v>-4.2781414992517366</v>
      </c>
      <c r="F200" s="53">
        <f t="shared" si="24"/>
        <v>8949</v>
      </c>
      <c r="G200" s="53">
        <f t="shared" si="20"/>
        <v>732</v>
      </c>
      <c r="H200" s="46">
        <f t="shared" si="21"/>
        <v>3.1483319999999999</v>
      </c>
      <c r="I200" s="49">
        <f t="shared" si="22"/>
        <v>23.033125989212614</v>
      </c>
      <c r="K200" s="15"/>
      <c r="O200"/>
      <c r="P200"/>
      <c r="Q200"/>
      <c r="R200"/>
      <c r="S200"/>
      <c r="T200"/>
      <c r="U200"/>
      <c r="V200"/>
      <c r="W200"/>
      <c r="X200"/>
      <c r="Y200"/>
      <c r="Z200"/>
    </row>
    <row r="201" spans="2:26" s="11" customFormat="1" x14ac:dyDescent="0.2">
      <c r="B201" s="26">
        <f t="shared" si="23"/>
        <v>45476</v>
      </c>
      <c r="C201" s="47">
        <f t="shared" si="17"/>
        <v>185</v>
      </c>
      <c r="D201" s="52">
        <f t="shared" si="18"/>
        <v>3.158759826560229</v>
      </c>
      <c r="E201" s="53">
        <f t="shared" si="19"/>
        <v>-4.4614114206041178</v>
      </c>
      <c r="F201" s="53">
        <f t="shared" si="24"/>
        <v>8950</v>
      </c>
      <c r="G201" s="53">
        <f t="shared" si="20"/>
        <v>736</v>
      </c>
      <c r="H201" s="46">
        <f t="shared" si="21"/>
        <v>3.1655359999999999</v>
      </c>
      <c r="I201" s="49">
        <f t="shared" si="22"/>
        <v>22.954165815486142</v>
      </c>
      <c r="K201" s="15"/>
      <c r="O201"/>
      <c r="P201"/>
      <c r="Q201"/>
      <c r="R201"/>
      <c r="S201"/>
      <c r="T201"/>
      <c r="U201"/>
      <c r="V201"/>
      <c r="W201"/>
      <c r="X201"/>
      <c r="Y201"/>
      <c r="Z201"/>
    </row>
    <row r="202" spans="2:26" s="11" customFormat="1" x14ac:dyDescent="0.2">
      <c r="B202" s="26">
        <f t="shared" si="23"/>
        <v>45477</v>
      </c>
      <c r="C202" s="47">
        <f t="shared" si="17"/>
        <v>186</v>
      </c>
      <c r="D202" s="52">
        <f t="shared" si="18"/>
        <v>3.1759269995306649</v>
      </c>
      <c r="E202" s="53">
        <f t="shared" si="19"/>
        <v>-4.6393363295202805</v>
      </c>
      <c r="F202" s="53">
        <f t="shared" si="24"/>
        <v>8951</v>
      </c>
      <c r="G202" s="53">
        <f t="shared" si="20"/>
        <v>740</v>
      </c>
      <c r="H202" s="46">
        <f t="shared" si="21"/>
        <v>3.1827399999999999</v>
      </c>
      <c r="I202" s="49">
        <f t="shared" si="22"/>
        <v>22.868440943735457</v>
      </c>
      <c r="K202" s="15"/>
      <c r="O202"/>
      <c r="P202"/>
      <c r="Q202"/>
      <c r="R202"/>
      <c r="S202"/>
      <c r="T202"/>
      <c r="U202"/>
      <c r="V202"/>
      <c r="W202"/>
      <c r="X202"/>
      <c r="Y202"/>
      <c r="Z202"/>
    </row>
    <row r="203" spans="2:26" s="11" customFormat="1" x14ac:dyDescent="0.2">
      <c r="B203" s="26">
        <f t="shared" si="23"/>
        <v>45478</v>
      </c>
      <c r="C203" s="47">
        <f t="shared" si="17"/>
        <v>187</v>
      </c>
      <c r="D203" s="52">
        <f t="shared" si="18"/>
        <v>3.1930941725011008</v>
      </c>
      <c r="E203" s="53">
        <f t="shared" si="19"/>
        <v>-4.8115794664328595</v>
      </c>
      <c r="F203" s="53">
        <f t="shared" si="24"/>
        <v>8952</v>
      </c>
      <c r="G203" s="53">
        <f t="shared" si="20"/>
        <v>744</v>
      </c>
      <c r="H203" s="46">
        <f t="shared" si="21"/>
        <v>3.1999439999999999</v>
      </c>
      <c r="I203" s="49">
        <f t="shared" si="22"/>
        <v>22.775976637473747</v>
      </c>
      <c r="K203" s="15"/>
      <c r="O203"/>
      <c r="P203"/>
      <c r="Q203"/>
      <c r="R203"/>
      <c r="S203"/>
      <c r="T203"/>
      <c r="U203"/>
      <c r="V203"/>
      <c r="W203"/>
      <c r="X203"/>
      <c r="Y203"/>
      <c r="Z203"/>
    </row>
    <row r="204" spans="2:26" s="11" customFormat="1" x14ac:dyDescent="0.2">
      <c r="B204" s="26">
        <f t="shared" si="23"/>
        <v>45479</v>
      </c>
      <c r="C204" s="47">
        <f t="shared" si="17"/>
        <v>188</v>
      </c>
      <c r="D204" s="52">
        <f t="shared" si="18"/>
        <v>3.2102613454715376</v>
      </c>
      <c r="E204" s="53">
        <f t="shared" si="19"/>
        <v>-4.9778131874458529</v>
      </c>
      <c r="F204" s="53">
        <f t="shared" si="24"/>
        <v>8953</v>
      </c>
      <c r="G204" s="53">
        <f t="shared" si="20"/>
        <v>748</v>
      </c>
      <c r="H204" s="46">
        <f t="shared" si="21"/>
        <v>3.2171479999999999</v>
      </c>
      <c r="I204" s="49">
        <f t="shared" si="22"/>
        <v>22.676800146356463</v>
      </c>
      <c r="K204" s="15"/>
      <c r="O204"/>
      <c r="P204"/>
      <c r="Q204"/>
      <c r="R204"/>
      <c r="S204"/>
      <c r="T204"/>
      <c r="U204"/>
      <c r="V204"/>
      <c r="W204"/>
      <c r="X204"/>
      <c r="Y204"/>
      <c r="Z204"/>
    </row>
    <row r="205" spans="2:26" s="11" customFormat="1" x14ac:dyDescent="0.2">
      <c r="B205" s="26">
        <f t="shared" si="23"/>
        <v>45480</v>
      </c>
      <c r="C205" s="47">
        <f t="shared" si="17"/>
        <v>189</v>
      </c>
      <c r="D205" s="52">
        <f t="shared" si="18"/>
        <v>3.2274285184419735</v>
      </c>
      <c r="E205" s="53">
        <f t="shared" si="19"/>
        <v>-5.1377194876085435</v>
      </c>
      <c r="F205" s="53">
        <f t="shared" si="24"/>
        <v>8954</v>
      </c>
      <c r="G205" s="53">
        <f t="shared" si="20"/>
        <v>752</v>
      </c>
      <c r="H205" s="46">
        <f t="shared" si="21"/>
        <v>3.2343519999999999</v>
      </c>
      <c r="I205" s="49">
        <f t="shared" si="22"/>
        <v>22.570940698150757</v>
      </c>
      <c r="K205" s="1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2:26" s="11" customFormat="1" x14ac:dyDescent="0.2">
      <c r="B206" s="26">
        <f t="shared" si="23"/>
        <v>45481</v>
      </c>
      <c r="C206" s="47">
        <f t="shared" si="17"/>
        <v>190</v>
      </c>
      <c r="D206" s="52">
        <f t="shared" si="18"/>
        <v>3.2445956914124094</v>
      </c>
      <c r="E206" s="53">
        <f t="shared" si="19"/>
        <v>-5.2909904994230885</v>
      </c>
      <c r="F206" s="53">
        <f t="shared" si="24"/>
        <v>8955</v>
      </c>
      <c r="G206" s="53">
        <f t="shared" si="20"/>
        <v>756</v>
      </c>
      <c r="H206" s="46">
        <f t="shared" si="21"/>
        <v>3.2515559999999999</v>
      </c>
      <c r="I206" s="49">
        <f t="shared" si="22"/>
        <v>22.458429490121897</v>
      </c>
      <c r="K206" s="15"/>
      <c r="O206"/>
      <c r="P206"/>
      <c r="Q206"/>
      <c r="R206"/>
      <c r="S206"/>
      <c r="T206"/>
      <c r="U206"/>
      <c r="V206"/>
      <c r="W206"/>
      <c r="X206"/>
      <c r="Y206"/>
      <c r="Z206"/>
    </row>
    <row r="207" spans="2:26" s="11" customFormat="1" x14ac:dyDescent="0.2">
      <c r="B207" s="26">
        <f t="shared" si="23"/>
        <v>45482</v>
      </c>
      <c r="C207" s="47">
        <f t="shared" si="17"/>
        <v>191</v>
      </c>
      <c r="D207" s="52">
        <f t="shared" si="18"/>
        <v>3.2617628643828454</v>
      </c>
      <c r="E207" s="53">
        <f t="shared" si="19"/>
        <v>-5.4373289654410302</v>
      </c>
      <c r="F207" s="53">
        <f t="shared" si="24"/>
        <v>8956</v>
      </c>
      <c r="G207" s="53">
        <f t="shared" si="20"/>
        <v>760</v>
      </c>
      <c r="H207" s="46">
        <f t="shared" si="21"/>
        <v>3.2687599999999999</v>
      </c>
      <c r="I207" s="49">
        <f t="shared" si="22"/>
        <v>22.339299679839321</v>
      </c>
      <c r="K207" s="15"/>
      <c r="O207"/>
      <c r="P207"/>
      <c r="Q207"/>
      <c r="R207"/>
      <c r="S207"/>
      <c r="T207"/>
      <c r="U207"/>
      <c r="V207"/>
      <c r="W207"/>
      <c r="X207"/>
      <c r="Y207"/>
      <c r="Z207"/>
    </row>
    <row r="208" spans="2:26" s="11" customFormat="1" x14ac:dyDescent="0.2">
      <c r="B208" s="26">
        <f t="shared" si="23"/>
        <v>45483</v>
      </c>
      <c r="C208" s="47">
        <f t="shared" si="17"/>
        <v>192</v>
      </c>
      <c r="D208" s="52">
        <f t="shared" si="18"/>
        <v>3.2789300373532813</v>
      </c>
      <c r="E208" s="53">
        <f t="shared" si="19"/>
        <v>-5.5764486839042986</v>
      </c>
      <c r="F208" s="53">
        <f t="shared" si="24"/>
        <v>8957</v>
      </c>
      <c r="G208" s="53">
        <f t="shared" si="20"/>
        <v>764</v>
      </c>
      <c r="H208" s="46">
        <f t="shared" si="21"/>
        <v>3.2859639999999999</v>
      </c>
      <c r="I208" s="49">
        <f t="shared" si="22"/>
        <v>22.213586375404912</v>
      </c>
      <c r="K208" s="15"/>
      <c r="O208"/>
      <c r="P208"/>
      <c r="Q208"/>
      <c r="R208"/>
      <c r="S208"/>
      <c r="T208"/>
      <c r="U208"/>
      <c r="V208"/>
      <c r="W208"/>
      <c r="X208"/>
      <c r="Y208"/>
      <c r="Z208"/>
    </row>
    <row r="209" spans="2:26" s="11" customFormat="1" x14ac:dyDescent="0.2">
      <c r="B209" s="26">
        <f t="shared" si="23"/>
        <v>45484</v>
      </c>
      <c r="C209" s="47">
        <f t="shared" si="17"/>
        <v>193</v>
      </c>
      <c r="D209" s="52">
        <f t="shared" si="18"/>
        <v>3.2960972103237172</v>
      </c>
      <c r="E209" s="53">
        <f t="shared" si="19"/>
        <v>-5.7080749264906023</v>
      </c>
      <c r="F209" s="53">
        <f t="shared" si="24"/>
        <v>8958</v>
      </c>
      <c r="G209" s="53">
        <f t="shared" si="20"/>
        <v>768</v>
      </c>
      <c r="H209" s="46">
        <f t="shared" si="21"/>
        <v>3.3031680000000003</v>
      </c>
      <c r="I209" s="49">
        <f t="shared" si="22"/>
        <v>22.081326625106502</v>
      </c>
      <c r="K209" s="15"/>
      <c r="O209"/>
      <c r="P209"/>
      <c r="Q209"/>
      <c r="R209"/>
      <c r="S209"/>
      <c r="T209"/>
      <c r="U209"/>
      <c r="V209"/>
      <c r="W209"/>
      <c r="X209"/>
      <c r="Y209"/>
      <c r="Z209"/>
    </row>
    <row r="210" spans="2:26" s="11" customFormat="1" x14ac:dyDescent="0.2">
      <c r="B210" s="26">
        <f t="shared" si="23"/>
        <v>45485</v>
      </c>
      <c r="C210" s="47">
        <f t="shared" ref="C210:C273" si="25">B210-DATE(YEAR(B210),1,0)</f>
        <v>194</v>
      </c>
      <c r="D210" s="52">
        <f t="shared" ref="D210:D273" si="26">2*PI()*(C210-1)/$D$5</f>
        <v>3.3132643832941535</v>
      </c>
      <c r="E210" s="53">
        <f t="shared" ref="E210:E273" si="27">-(0.019+7.353*SIN(H210+6.209)+9.927*SIN(2*H210+0.37)+0.337*SIN(3*H210+0.304)+0.232*SIN(4*H210+0.715))</f>
        <v>-5.8319448273300241</v>
      </c>
      <c r="F210" s="53">
        <f t="shared" si="24"/>
        <v>8959</v>
      </c>
      <c r="G210" s="53">
        <f t="shared" ref="G210:G273" si="28">MOD(4*F210,1461)</f>
        <v>772</v>
      </c>
      <c r="H210" s="46">
        <f t="shared" ref="H210:H273" si="29">G210*0.004301</f>
        <v>3.3203720000000003</v>
      </c>
      <c r="I210" s="49">
        <f t="shared" ref="I210:I273" si="30">-23.45*COS((PI()/180)*(360/$D$5)*(C210+10))</f>
        <v>21.942559406499576</v>
      </c>
      <c r="K210" s="15"/>
      <c r="O210"/>
      <c r="P210"/>
      <c r="Q210"/>
      <c r="R210"/>
      <c r="S210"/>
      <c r="T210"/>
      <c r="U210"/>
      <c r="V210"/>
      <c r="W210"/>
      <c r="X210"/>
      <c r="Y210"/>
      <c r="Z210"/>
    </row>
    <row r="211" spans="2:26" s="11" customFormat="1" x14ac:dyDescent="0.2">
      <c r="B211" s="26">
        <f t="shared" ref="B211:B274" si="31">B210+1</f>
        <v>45486</v>
      </c>
      <c r="C211" s="47">
        <f t="shared" si="25"/>
        <v>195</v>
      </c>
      <c r="D211" s="52">
        <f t="shared" si="26"/>
        <v>3.3304315562645894</v>
      </c>
      <c r="E211" s="53">
        <f t="shared" si="27"/>
        <v>-5.9478077425703315</v>
      </c>
      <c r="F211" s="53">
        <f t="shared" si="24"/>
        <v>8960</v>
      </c>
      <c r="G211" s="53">
        <f t="shared" si="28"/>
        <v>776</v>
      </c>
      <c r="H211" s="46">
        <f t="shared" si="29"/>
        <v>3.3375760000000003</v>
      </c>
      <c r="I211" s="49">
        <f t="shared" si="30"/>
        <v>21.797325614920386</v>
      </c>
      <c r="K211" s="15"/>
      <c r="O211"/>
      <c r="P211"/>
      <c r="Q211"/>
      <c r="R211"/>
      <c r="S211"/>
      <c r="T211"/>
      <c r="U211"/>
      <c r="V211"/>
      <c r="W211"/>
      <c r="X211"/>
      <c r="Y211"/>
      <c r="Z211"/>
    </row>
    <row r="212" spans="2:26" s="11" customFormat="1" x14ac:dyDescent="0.2">
      <c r="B212" s="26">
        <f t="shared" si="31"/>
        <v>45487</v>
      </c>
      <c r="C212" s="47">
        <f t="shared" si="25"/>
        <v>196</v>
      </c>
      <c r="D212" s="52">
        <f t="shared" si="26"/>
        <v>3.3475987292350253</v>
      </c>
      <c r="E212" s="53">
        <f t="shared" si="27"/>
        <v>-6.0554255798804348</v>
      </c>
      <c r="F212" s="53">
        <f t="shared" si="24"/>
        <v>8961</v>
      </c>
      <c r="G212" s="53">
        <f t="shared" si="28"/>
        <v>780</v>
      </c>
      <c r="H212" s="46">
        <f t="shared" si="29"/>
        <v>3.3547800000000003</v>
      </c>
      <c r="I212" s="49">
        <f t="shared" si="30"/>
        <v>21.64566805143393</v>
      </c>
      <c r="K212" s="15"/>
      <c r="O212"/>
      <c r="P212"/>
      <c r="Q212"/>
      <c r="R212"/>
      <c r="S212"/>
      <c r="T212"/>
      <c r="U212"/>
      <c r="V212"/>
      <c r="W212"/>
      <c r="X212"/>
      <c r="Y212"/>
      <c r="Z212"/>
    </row>
    <row r="213" spans="2:26" s="11" customFormat="1" x14ac:dyDescent="0.2">
      <c r="B213" s="26">
        <f t="shared" si="31"/>
        <v>45488</v>
      </c>
      <c r="C213" s="47">
        <f t="shared" si="25"/>
        <v>197</v>
      </c>
      <c r="D213" s="52">
        <f t="shared" si="26"/>
        <v>3.3647659022054612</v>
      </c>
      <c r="E213" s="53">
        <f t="shared" si="27"/>
        <v>-6.1545730973965673</v>
      </c>
      <c r="F213" s="53">
        <f t="shared" si="24"/>
        <v>8962</v>
      </c>
      <c r="G213" s="53">
        <f t="shared" si="28"/>
        <v>784</v>
      </c>
      <c r="H213" s="46">
        <f t="shared" si="29"/>
        <v>3.3719840000000003</v>
      </c>
      <c r="I213" s="49">
        <f t="shared" si="30"/>
        <v>21.48763141022026</v>
      </c>
      <c r="K213" s="15"/>
      <c r="O213"/>
      <c r="P213"/>
      <c r="Q213"/>
      <c r="R213"/>
      <c r="S213"/>
      <c r="T213"/>
      <c r="U213"/>
      <c r="V213"/>
      <c r="W213"/>
      <c r="X213"/>
      <c r="Y213"/>
      <c r="Z213"/>
    </row>
    <row r="214" spans="2:26" s="11" customFormat="1" x14ac:dyDescent="0.2">
      <c r="B214" s="26">
        <f t="shared" si="31"/>
        <v>45489</v>
      </c>
      <c r="C214" s="47">
        <f t="shared" si="25"/>
        <v>198</v>
      </c>
      <c r="D214" s="52">
        <f t="shared" si="26"/>
        <v>3.3819330751758971</v>
      </c>
      <c r="E214" s="53">
        <f t="shared" si="27"/>
        <v>-6.2450381717308261</v>
      </c>
      <c r="F214" s="53">
        <f t="shared" si="24"/>
        <v>8963</v>
      </c>
      <c r="G214" s="53">
        <f t="shared" si="28"/>
        <v>788</v>
      </c>
      <c r="H214" s="46">
        <f t="shared" si="29"/>
        <v>3.3891880000000003</v>
      </c>
      <c r="I214" s="49">
        <f t="shared" si="30"/>
        <v>21.323262265402931</v>
      </c>
      <c r="K214" s="15"/>
      <c r="O214"/>
      <c r="P214"/>
      <c r="Q214"/>
      <c r="R214"/>
      <c r="S214"/>
      <c r="T214"/>
      <c r="U214"/>
      <c r="V214"/>
      <c r="W214"/>
      <c r="X214"/>
      <c r="Y214"/>
      <c r="Z214"/>
    </row>
    <row r="215" spans="2:26" s="11" customFormat="1" x14ac:dyDescent="0.2">
      <c r="B215" s="26">
        <f t="shared" si="31"/>
        <v>45490</v>
      </c>
      <c r="C215" s="47">
        <f t="shared" si="25"/>
        <v>199</v>
      </c>
      <c r="D215" s="52">
        <f t="shared" si="26"/>
        <v>3.3991002481463339</v>
      </c>
      <c r="E215" s="53">
        <f t="shared" si="27"/>
        <v>-6.3266220347783255</v>
      </c>
      <c r="F215" s="53">
        <f t="shared" si="24"/>
        <v>8964</v>
      </c>
      <c r="G215" s="53">
        <f t="shared" si="28"/>
        <v>792</v>
      </c>
      <c r="H215" s="46">
        <f t="shared" si="29"/>
        <v>3.4063920000000003</v>
      </c>
      <c r="I215" s="49">
        <f t="shared" si="30"/>
        <v>21.15260905732336</v>
      </c>
      <c r="K215" s="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2:26" s="11" customFormat="1" x14ac:dyDescent="0.2">
      <c r="B216" s="26">
        <f t="shared" si="31"/>
        <v>45491</v>
      </c>
      <c r="C216" s="47">
        <f t="shared" si="25"/>
        <v>200</v>
      </c>
      <c r="D216" s="52">
        <f t="shared" si="26"/>
        <v>3.4162674211167698</v>
      </c>
      <c r="E216" s="53">
        <f t="shared" si="27"/>
        <v>-6.3991394791761973</v>
      </c>
      <c r="F216" s="53">
        <f t="shared" si="24"/>
        <v>8965</v>
      </c>
      <c r="G216" s="53">
        <f t="shared" si="28"/>
        <v>796</v>
      </c>
      <c r="H216" s="46">
        <f t="shared" si="29"/>
        <v>3.4235960000000003</v>
      </c>
      <c r="I216" s="49">
        <f t="shared" si="30"/>
        <v>20.975722078265257</v>
      </c>
      <c r="K216" s="15"/>
      <c r="O216"/>
      <c r="P216"/>
      <c r="Q216"/>
      <c r="R216"/>
      <c r="S216"/>
      <c r="T216"/>
      <c r="U216"/>
      <c r="V216"/>
      <c r="W216"/>
      <c r="X216"/>
      <c r="Y216"/>
      <c r="Z216"/>
    </row>
    <row r="217" spans="2:26" s="11" customFormat="1" x14ac:dyDescent="0.2">
      <c r="B217" s="26">
        <f t="shared" si="31"/>
        <v>45492</v>
      </c>
      <c r="C217" s="47">
        <f t="shared" si="25"/>
        <v>201</v>
      </c>
      <c r="D217" s="52">
        <f t="shared" si="26"/>
        <v>3.4334345940872057</v>
      </c>
      <c r="E217" s="53">
        <f t="shared" si="27"/>
        <v>-6.4624190323836403</v>
      </c>
      <c r="F217" s="53">
        <f t="shared" si="24"/>
        <v>8966</v>
      </c>
      <c r="G217" s="53">
        <f t="shared" si="28"/>
        <v>800</v>
      </c>
      <c r="H217" s="46">
        <f t="shared" si="29"/>
        <v>3.4408000000000003</v>
      </c>
      <c r="I217" s="49">
        <f t="shared" si="30"/>
        <v>20.792653457633254</v>
      </c>
      <c r="K217" s="15"/>
      <c r="O217"/>
      <c r="P217"/>
      <c r="Q217"/>
      <c r="R217"/>
      <c r="S217"/>
      <c r="T217"/>
      <c r="U217"/>
      <c r="V217"/>
      <c r="W217"/>
      <c r="X217"/>
      <c r="Y217"/>
      <c r="Z217"/>
    </row>
    <row r="218" spans="2:26" s="11" customFormat="1" x14ac:dyDescent="0.2">
      <c r="B218" s="26">
        <f t="shared" si="31"/>
        <v>45493</v>
      </c>
      <c r="C218" s="47">
        <f t="shared" si="25"/>
        <v>202</v>
      </c>
      <c r="D218" s="52">
        <f t="shared" si="26"/>
        <v>3.4506017670576417</v>
      </c>
      <c r="E218" s="53">
        <f t="shared" si="27"/>
        <v>-6.5163030994681481</v>
      </c>
      <c r="F218" s="53">
        <f t="shared" si="24"/>
        <v>8967</v>
      </c>
      <c r="G218" s="53">
        <f t="shared" si="28"/>
        <v>804</v>
      </c>
      <c r="H218" s="46">
        <f t="shared" si="29"/>
        <v>3.4580040000000003</v>
      </c>
      <c r="I218" s="49">
        <f t="shared" si="30"/>
        <v>20.603457146590127</v>
      </c>
      <c r="K218" s="15"/>
      <c r="O218"/>
      <c r="P218"/>
      <c r="Q218"/>
      <c r="R218"/>
      <c r="S218"/>
      <c r="T218"/>
      <c r="U218"/>
      <c r="V218"/>
      <c r="W218"/>
      <c r="X218"/>
      <c r="Y218"/>
      <c r="Z218"/>
    </row>
    <row r="219" spans="2:26" s="11" customFormat="1" x14ac:dyDescent="0.2">
      <c r="B219" s="26">
        <f t="shared" si="31"/>
        <v>45494</v>
      </c>
      <c r="C219" s="47">
        <f t="shared" si="25"/>
        <v>203</v>
      </c>
      <c r="D219" s="52">
        <f t="shared" si="26"/>
        <v>3.4677689400280776</v>
      </c>
      <c r="E219" s="53">
        <f t="shared" si="27"/>
        <v>-6.5606480747972205</v>
      </c>
      <c r="F219" s="53">
        <f t="shared" si="24"/>
        <v>8968</v>
      </c>
      <c r="G219" s="53">
        <f t="shared" si="28"/>
        <v>808</v>
      </c>
      <c r="H219" s="46">
        <f t="shared" si="29"/>
        <v>3.4752080000000003</v>
      </c>
      <c r="I219" s="49">
        <f t="shared" si="30"/>
        <v>20.408188902157143</v>
      </c>
      <c r="K219" s="15"/>
      <c r="O219"/>
      <c r="P219"/>
      <c r="Q219"/>
      <c r="R219"/>
      <c r="S219"/>
      <c r="T219"/>
      <c r="U219"/>
      <c r="V219"/>
      <c r="W219"/>
      <c r="X219"/>
      <c r="Y219"/>
      <c r="Z219"/>
    </row>
    <row r="220" spans="2:26" s="11" customFormat="1" x14ac:dyDescent="0.2">
      <c r="B220" s="26">
        <f t="shared" si="31"/>
        <v>45495</v>
      </c>
      <c r="C220" s="47">
        <f t="shared" si="25"/>
        <v>204</v>
      </c>
      <c r="D220" s="52">
        <f t="shared" si="26"/>
        <v>3.4849361129985135</v>
      </c>
      <c r="E220" s="53">
        <f t="shared" si="27"/>
        <v>-6.5953244229470229</v>
      </c>
      <c r="F220" s="53">
        <f t="shared" si="24"/>
        <v>8969</v>
      </c>
      <c r="G220" s="53">
        <f t="shared" si="28"/>
        <v>812</v>
      </c>
      <c r="H220" s="46">
        <f t="shared" si="29"/>
        <v>3.4924120000000003</v>
      </c>
      <c r="I220" s="49">
        <f t="shared" si="30"/>
        <v>20.206906270782195</v>
      </c>
      <c r="K220" s="15"/>
      <c r="O220"/>
      <c r="P220"/>
      <c r="Q220"/>
      <c r="R220"/>
      <c r="S220"/>
      <c r="T220"/>
      <c r="U220"/>
      <c r="V220"/>
      <c r="W220"/>
      <c r="X220"/>
      <c r="Y220"/>
      <c r="Z220"/>
    </row>
    <row r="221" spans="2:26" s="11" customFormat="1" x14ac:dyDescent="0.2">
      <c r="B221" s="26">
        <f t="shared" si="31"/>
        <v>45496</v>
      </c>
      <c r="C221" s="47">
        <f t="shared" si="25"/>
        <v>205</v>
      </c>
      <c r="D221" s="52">
        <f t="shared" si="26"/>
        <v>3.5021032859689498</v>
      </c>
      <c r="E221" s="53">
        <f t="shared" si="27"/>
        <v>-6.6202167292499876</v>
      </c>
      <c r="F221" s="53">
        <f t="shared" ref="F221:F284" si="32">367*$D$3-INT(7/4*$D$3)-INT(3*(INT(($D$3-8/7)/100)+1)/4)+1721059.5-1+C221+0.5-$D$10</f>
        <v>8970</v>
      </c>
      <c r="G221" s="53">
        <f t="shared" si="28"/>
        <v>816</v>
      </c>
      <c r="H221" s="46">
        <f t="shared" si="29"/>
        <v>3.5096160000000003</v>
      </c>
      <c r="I221" s="49">
        <f t="shared" si="30"/>
        <v>19.999668571380642</v>
      </c>
      <c r="K221" s="15"/>
      <c r="O221"/>
      <c r="P221"/>
      <c r="Q221"/>
      <c r="R221"/>
      <c r="S221"/>
      <c r="T221"/>
      <c r="U221"/>
      <c r="V221"/>
      <c r="W221"/>
      <c r="X221"/>
      <c r="Y221"/>
      <c r="Z221"/>
    </row>
    <row r="222" spans="2:26" s="11" customFormat="1" x14ac:dyDescent="0.2">
      <c r="B222" s="26">
        <f t="shared" si="31"/>
        <v>45497</v>
      </c>
      <c r="C222" s="47">
        <f t="shared" si="25"/>
        <v>206</v>
      </c>
      <c r="D222" s="52">
        <f t="shared" si="26"/>
        <v>3.5192704589393857</v>
      </c>
      <c r="E222" s="53">
        <f t="shared" si="27"/>
        <v>-6.6352237205100231</v>
      </c>
      <c r="F222" s="53">
        <f t="shared" si="32"/>
        <v>8971</v>
      </c>
      <c r="G222" s="53">
        <f t="shared" si="28"/>
        <v>820</v>
      </c>
      <c r="H222" s="46">
        <f t="shared" si="29"/>
        <v>3.5268200000000003</v>
      </c>
      <c r="I222" s="49">
        <f t="shared" si="30"/>
        <v>19.786536877853706</v>
      </c>
      <c r="K222" s="15"/>
      <c r="O222"/>
      <c r="P222"/>
      <c r="Q222"/>
      <c r="R222"/>
      <c r="S222"/>
      <c r="T222"/>
      <c r="U222"/>
      <c r="V222"/>
      <c r="W222"/>
      <c r="X222"/>
      <c r="Y222"/>
      <c r="Z222"/>
    </row>
    <row r="223" spans="2:26" s="11" customFormat="1" x14ac:dyDescent="0.2">
      <c r="B223" s="26">
        <f t="shared" si="31"/>
        <v>45498</v>
      </c>
      <c r="C223" s="47">
        <f t="shared" si="25"/>
        <v>207</v>
      </c>
      <c r="D223" s="52">
        <f t="shared" si="26"/>
        <v>3.5364376319098216</v>
      </c>
      <c r="E223" s="53">
        <f t="shared" si="27"/>
        <v>-6.640258256517984</v>
      </c>
      <c r="F223" s="53">
        <f t="shared" si="32"/>
        <v>8972</v>
      </c>
      <c r="G223" s="53">
        <f t="shared" si="28"/>
        <v>824</v>
      </c>
      <c r="H223" s="46">
        <f t="shared" si="29"/>
        <v>3.5440240000000003</v>
      </c>
      <c r="I223" s="49">
        <f t="shared" si="30"/>
        <v>19.567574001089721</v>
      </c>
      <c r="K223" s="15"/>
      <c r="O223"/>
      <c r="P223"/>
      <c r="Q223"/>
      <c r="R223"/>
      <c r="S223"/>
      <c r="T223"/>
      <c r="U223"/>
      <c r="V223"/>
      <c r="W223"/>
      <c r="X223"/>
      <c r="Y223"/>
      <c r="Z223"/>
    </row>
    <row r="224" spans="2:26" s="11" customFormat="1" x14ac:dyDescent="0.2">
      <c r="B224" s="26">
        <f t="shared" si="31"/>
        <v>45499</v>
      </c>
      <c r="C224" s="47">
        <f t="shared" si="25"/>
        <v>208</v>
      </c>
      <c r="D224" s="52">
        <f t="shared" si="26"/>
        <v>3.5536048048802575</v>
      </c>
      <c r="E224" s="53">
        <f t="shared" si="27"/>
        <v>-6.6352472931002557</v>
      </c>
      <c r="F224" s="53">
        <f t="shared" si="32"/>
        <v>8973</v>
      </c>
      <c r="G224" s="53">
        <f t="shared" si="28"/>
        <v>828</v>
      </c>
      <c r="H224" s="46">
        <f t="shared" si="29"/>
        <v>3.5612280000000003</v>
      </c>
      <c r="I224" s="49">
        <f t="shared" si="30"/>
        <v>19.3428444704535</v>
      </c>
      <c r="K224" s="15"/>
      <c r="O224"/>
      <c r="P224"/>
      <c r="Q224"/>
      <c r="R224"/>
      <c r="S224"/>
      <c r="T224"/>
      <c r="U224"/>
      <c r="V224"/>
      <c r="W224"/>
      <c r="X224"/>
      <c r="Y224"/>
      <c r="Z224"/>
    </row>
    <row r="225" spans="2:26" s="11" customFormat="1" x14ac:dyDescent="0.2">
      <c r="B225" s="26">
        <f t="shared" si="31"/>
        <v>45500</v>
      </c>
      <c r="C225" s="47">
        <f t="shared" si="25"/>
        <v>209</v>
      </c>
      <c r="D225" s="52">
        <f t="shared" si="26"/>
        <v>3.5707719778506943</v>
      </c>
      <c r="E225" s="53">
        <f t="shared" si="27"/>
        <v>-6.6201318175287351</v>
      </c>
      <c r="F225" s="53">
        <f t="shared" si="32"/>
        <v>8974</v>
      </c>
      <c r="G225" s="53">
        <f t="shared" si="28"/>
        <v>832</v>
      </c>
      <c r="H225" s="46">
        <f t="shared" si="29"/>
        <v>3.5784320000000003</v>
      </c>
      <c r="I225" s="49">
        <f t="shared" si="30"/>
        <v>19.112414514769227</v>
      </c>
      <c r="K225" s="15"/>
      <c r="O225"/>
      <c r="P225"/>
      <c r="Q225"/>
      <c r="R225"/>
      <c r="S225"/>
      <c r="T225"/>
      <c r="U225"/>
      <c r="V225"/>
      <c r="W225"/>
      <c r="X225"/>
      <c r="Y225"/>
      <c r="Z225"/>
    </row>
    <row r="226" spans="2:26" s="11" customFormat="1" x14ac:dyDescent="0.2">
      <c r="B226" s="26">
        <f t="shared" si="31"/>
        <v>45501</v>
      </c>
      <c r="C226" s="47">
        <f t="shared" si="25"/>
        <v>210</v>
      </c>
      <c r="D226" s="52">
        <f t="shared" si="26"/>
        <v>3.5879391508211302</v>
      </c>
      <c r="E226" s="53">
        <f t="shared" si="27"/>
        <v>-6.5948667572117703</v>
      </c>
      <c r="F226" s="53">
        <f t="shared" si="32"/>
        <v>8975</v>
      </c>
      <c r="G226" s="53">
        <f t="shared" si="28"/>
        <v>836</v>
      </c>
      <c r="H226" s="46">
        <f t="shared" si="29"/>
        <v>3.5956360000000003</v>
      </c>
      <c r="I226" s="49">
        <f t="shared" si="30"/>
        <v>18.876352042802498</v>
      </c>
      <c r="K226" s="15"/>
      <c r="O226"/>
      <c r="P226"/>
      <c r="Q226"/>
      <c r="R226"/>
      <c r="S226"/>
      <c r="T226"/>
      <c r="U226"/>
      <c r="V226"/>
      <c r="W226"/>
      <c r="X226"/>
      <c r="Y226"/>
      <c r="Z226"/>
    </row>
    <row r="227" spans="2:26" s="11" customFormat="1" x14ac:dyDescent="0.2">
      <c r="B227" s="26">
        <f t="shared" si="31"/>
        <v>45502</v>
      </c>
      <c r="C227" s="47">
        <f t="shared" si="25"/>
        <v>211</v>
      </c>
      <c r="D227" s="52">
        <f t="shared" si="26"/>
        <v>3.6051063237915661</v>
      </c>
      <c r="E227" s="53">
        <f t="shared" si="27"/>
        <v>-6.5594208626715478</v>
      </c>
      <c r="F227" s="53">
        <f t="shared" si="32"/>
        <v>8976</v>
      </c>
      <c r="G227" s="53">
        <f t="shared" si="28"/>
        <v>840</v>
      </c>
      <c r="H227" s="46">
        <f t="shared" si="29"/>
        <v>3.6128400000000003</v>
      </c>
      <c r="I227" s="49">
        <f t="shared" si="30"/>
        <v>18.63472662324731</v>
      </c>
      <c r="K227" s="15"/>
      <c r="O227"/>
      <c r="P227"/>
      <c r="Q227"/>
      <c r="R227"/>
      <c r="S227"/>
      <c r="T227"/>
      <c r="U227"/>
      <c r="V227"/>
      <c r="W227"/>
      <c r="X227"/>
      <c r="Y227"/>
      <c r="Z227"/>
    </row>
    <row r="228" spans="2:26" s="11" customFormat="1" x14ac:dyDescent="0.2">
      <c r="B228" s="26">
        <f t="shared" si="31"/>
        <v>45503</v>
      </c>
      <c r="C228" s="47">
        <f t="shared" si="25"/>
        <v>212</v>
      </c>
      <c r="D228" s="52">
        <f t="shared" si="26"/>
        <v>3.6222734967620021</v>
      </c>
      <c r="E228" s="53">
        <f t="shared" si="27"/>
        <v>-6.5137765658937727</v>
      </c>
      <c r="F228" s="53">
        <f t="shared" si="32"/>
        <v>8977</v>
      </c>
      <c r="G228" s="53">
        <f t="shared" si="28"/>
        <v>844</v>
      </c>
      <c r="H228" s="46">
        <f t="shared" si="29"/>
        <v>3.6300440000000003</v>
      </c>
      <c r="I228" s="49">
        <f t="shared" si="30"/>
        <v>18.387609464223861</v>
      </c>
      <c r="K228" s="15"/>
      <c r="O228"/>
      <c r="P228"/>
      <c r="Q228"/>
      <c r="R228"/>
      <c r="S228"/>
      <c r="T228"/>
      <c r="U228"/>
      <c r="V228"/>
      <c r="W228"/>
      <c r="X228"/>
      <c r="Y228"/>
      <c r="Z228"/>
    </row>
    <row r="229" spans="2:26" s="11" customFormat="1" x14ac:dyDescent="0.2">
      <c r="B229" s="26">
        <f t="shared" si="31"/>
        <v>45504</v>
      </c>
      <c r="C229" s="47">
        <f t="shared" si="25"/>
        <v>213</v>
      </c>
      <c r="D229" s="52">
        <f t="shared" si="26"/>
        <v>3.639440669732438</v>
      </c>
      <c r="E229" s="53">
        <f t="shared" si="27"/>
        <v>-6.457929815210484</v>
      </c>
      <c r="F229" s="53">
        <f t="shared" si="32"/>
        <v>8978</v>
      </c>
      <c r="G229" s="53">
        <f t="shared" si="28"/>
        <v>848</v>
      </c>
      <c r="H229" s="46">
        <f t="shared" si="29"/>
        <v>3.6472480000000003</v>
      </c>
      <c r="I229" s="49">
        <f t="shared" si="30"/>
        <v>18.135073392293169</v>
      </c>
      <c r="K229" s="15"/>
      <c r="O229"/>
      <c r="P229"/>
      <c r="Q229"/>
      <c r="R229"/>
      <c r="S229"/>
      <c r="T229"/>
      <c r="U229"/>
      <c r="V229"/>
      <c r="W229"/>
      <c r="X229"/>
      <c r="Y229"/>
      <c r="Z229"/>
    </row>
    <row r="230" spans="2:26" s="11" customFormat="1" x14ac:dyDescent="0.2">
      <c r="B230" s="26">
        <f t="shared" si="31"/>
        <v>45505</v>
      </c>
      <c r="C230" s="47">
        <f t="shared" si="25"/>
        <v>214</v>
      </c>
      <c r="D230" s="52">
        <f t="shared" si="26"/>
        <v>3.6566078427028739</v>
      </c>
      <c r="E230" s="53">
        <f t="shared" si="27"/>
        <v>-6.3918898879451245</v>
      </c>
      <c r="F230" s="53">
        <f t="shared" si="32"/>
        <v>8979</v>
      </c>
      <c r="G230" s="53">
        <f t="shared" si="28"/>
        <v>852</v>
      </c>
      <c r="H230" s="46">
        <f t="shared" si="29"/>
        <v>3.6644520000000003</v>
      </c>
      <c r="I230" s="49">
        <f t="shared" si="30"/>
        <v>17.877192830994755</v>
      </c>
      <c r="K230" s="15"/>
      <c r="O230"/>
      <c r="P230"/>
      <c r="Q230"/>
      <c r="R230"/>
      <c r="S230"/>
      <c r="T230"/>
      <c r="U230"/>
      <c r="V230"/>
      <c r="W230"/>
      <c r="X230"/>
      <c r="Y230"/>
      <c r="Z230"/>
    </row>
    <row r="231" spans="2:26" s="11" customFormat="1" x14ac:dyDescent="0.2">
      <c r="B231" s="26">
        <f t="shared" si="31"/>
        <v>45506</v>
      </c>
      <c r="C231" s="47">
        <f t="shared" si="25"/>
        <v>215</v>
      </c>
      <c r="D231" s="52">
        <f t="shared" si="26"/>
        <v>3.6737750156733098</v>
      </c>
      <c r="E231" s="53">
        <f t="shared" si="27"/>
        <v>-6.3156791821110927</v>
      </c>
      <c r="F231" s="53">
        <f t="shared" si="32"/>
        <v>8980</v>
      </c>
      <c r="G231" s="53">
        <f t="shared" si="28"/>
        <v>856</v>
      </c>
      <c r="H231" s="46">
        <f t="shared" si="29"/>
        <v>3.6816560000000003</v>
      </c>
      <c r="I231" s="49">
        <f t="shared" si="30"/>
        <v>17.61404377891369</v>
      </c>
      <c r="K231" s="15"/>
      <c r="O231"/>
      <c r="P231"/>
      <c r="Q231"/>
      <c r="R231"/>
      <c r="S231"/>
      <c r="T231"/>
      <c r="U231"/>
      <c r="V231"/>
      <c r="W231"/>
      <c r="X231"/>
      <c r="Y231"/>
      <c r="Z231"/>
    </row>
    <row r="232" spans="2:26" s="11" customFormat="1" x14ac:dyDescent="0.2">
      <c r="B232" s="26">
        <f t="shared" si="31"/>
        <v>45507</v>
      </c>
      <c r="C232" s="47">
        <f t="shared" si="25"/>
        <v>216</v>
      </c>
      <c r="D232" s="52">
        <f t="shared" si="26"/>
        <v>3.6909421886437461</v>
      </c>
      <c r="E232" s="53">
        <f t="shared" si="27"/>
        <v>-6.2293329885107047</v>
      </c>
      <c r="F232" s="53">
        <f t="shared" si="32"/>
        <v>8981</v>
      </c>
      <c r="G232" s="53">
        <f t="shared" si="28"/>
        <v>860</v>
      </c>
      <c r="H232" s="46">
        <f t="shared" si="29"/>
        <v>3.6988600000000003</v>
      </c>
      <c r="I232" s="49">
        <f t="shared" si="30"/>
        <v>17.345703787283473</v>
      </c>
      <c r="K232" s="15"/>
      <c r="O232"/>
      <c r="P232"/>
      <c r="Q232"/>
      <c r="R232"/>
      <c r="S232"/>
      <c r="T232"/>
      <c r="U232"/>
      <c r="V232"/>
      <c r="W232"/>
      <c r="X232"/>
      <c r="Y232"/>
      <c r="Z232"/>
    </row>
    <row r="233" spans="2:26" s="11" customFormat="1" x14ac:dyDescent="0.2">
      <c r="B233" s="26">
        <f t="shared" si="31"/>
        <v>45508</v>
      </c>
      <c r="C233" s="47">
        <f t="shared" si="25"/>
        <v>217</v>
      </c>
      <c r="D233" s="52">
        <f t="shared" si="26"/>
        <v>3.708109361614182</v>
      </c>
      <c r="E233" s="53">
        <f t="shared" si="27"/>
        <v>-6.1328992446296455</v>
      </c>
      <c r="F233" s="53">
        <f t="shared" si="32"/>
        <v>8982</v>
      </c>
      <c r="G233" s="53">
        <f t="shared" si="28"/>
        <v>864</v>
      </c>
      <c r="H233" s="46">
        <f t="shared" si="29"/>
        <v>3.7160640000000003</v>
      </c>
      <c r="I233" s="49">
        <f t="shared" si="30"/>
        <v>17.072251937131295</v>
      </c>
      <c r="K233" s="15"/>
      <c r="O233"/>
      <c r="P233"/>
      <c r="Q233"/>
      <c r="R233"/>
      <c r="S233"/>
      <c r="T233"/>
      <c r="U233"/>
      <c r="V233"/>
      <c r="W233"/>
      <c r="X233"/>
      <c r="Y233"/>
      <c r="Z233"/>
    </row>
    <row r="234" spans="2:26" s="11" customFormat="1" x14ac:dyDescent="0.2">
      <c r="B234" s="26">
        <f t="shared" si="31"/>
        <v>45509</v>
      </c>
      <c r="C234" s="47">
        <f t="shared" si="25"/>
        <v>218</v>
      </c>
      <c r="D234" s="52">
        <f t="shared" si="26"/>
        <v>3.7252765345846179</v>
      </c>
      <c r="E234" s="53">
        <f t="shared" si="27"/>
        <v>-6.0264382717635314</v>
      </c>
      <c r="F234" s="53">
        <f t="shared" si="32"/>
        <v>8983</v>
      </c>
      <c r="G234" s="53">
        <f t="shared" si="28"/>
        <v>868</v>
      </c>
      <c r="H234" s="46">
        <f t="shared" si="29"/>
        <v>3.7332680000000003</v>
      </c>
      <c r="I234" s="49">
        <f t="shared" si="30"/>
        <v>16.793768815972527</v>
      </c>
      <c r="K234" s="15"/>
      <c r="O234"/>
      <c r="P234"/>
      <c r="Q234"/>
      <c r="R234"/>
      <c r="S234"/>
      <c r="T234"/>
      <c r="U234"/>
      <c r="V234"/>
      <c r="W234"/>
      <c r="X234"/>
      <c r="Y234"/>
      <c r="Z234"/>
    </row>
    <row r="235" spans="2:26" s="11" customFormat="1" x14ac:dyDescent="0.2">
      <c r="B235" s="26">
        <f t="shared" si="31"/>
        <v>45510</v>
      </c>
      <c r="C235" s="47">
        <f t="shared" si="25"/>
        <v>219</v>
      </c>
      <c r="D235" s="52">
        <f t="shared" si="26"/>
        <v>3.7424437075550538</v>
      </c>
      <c r="E235" s="53">
        <f t="shared" si="27"/>
        <v>-5.9100224968473301</v>
      </c>
      <c r="F235" s="53">
        <f t="shared" si="32"/>
        <v>8984</v>
      </c>
      <c r="G235" s="53">
        <f t="shared" si="28"/>
        <v>872</v>
      </c>
      <c r="H235" s="46">
        <f t="shared" si="29"/>
        <v>3.7504720000000002</v>
      </c>
      <c r="I235" s="49">
        <f t="shared" si="30"/>
        <v>16.510336494061189</v>
      </c>
      <c r="K235" s="15"/>
      <c r="O235"/>
      <c r="P235"/>
      <c r="Q235"/>
      <c r="R235"/>
      <c r="S235"/>
      <c r="T235"/>
      <c r="U235"/>
      <c r="V235"/>
      <c r="W235"/>
      <c r="X235"/>
      <c r="Y235"/>
      <c r="Z235"/>
    </row>
    <row r="236" spans="2:26" s="11" customFormat="1" x14ac:dyDescent="0.2">
      <c r="B236" s="26">
        <f t="shared" si="31"/>
        <v>45511</v>
      </c>
      <c r="C236" s="47">
        <f t="shared" si="25"/>
        <v>220</v>
      </c>
      <c r="D236" s="52">
        <f t="shared" si="26"/>
        <v>3.7596108805254902</v>
      </c>
      <c r="E236" s="53">
        <f t="shared" si="27"/>
        <v>-5.783736160484839</v>
      </c>
      <c r="F236" s="53">
        <f t="shared" si="32"/>
        <v>8985</v>
      </c>
      <c r="G236" s="53">
        <f t="shared" si="28"/>
        <v>876</v>
      </c>
      <c r="H236" s="46">
        <f t="shared" si="29"/>
        <v>3.7676760000000002</v>
      </c>
      <c r="I236" s="49">
        <f t="shared" si="30"/>
        <v>16.222038500203503</v>
      </c>
      <c r="K236" s="15"/>
      <c r="O236"/>
      <c r="P236"/>
      <c r="Q236"/>
      <c r="R236"/>
      <c r="S236"/>
      <c r="T236"/>
      <c r="U236"/>
      <c r="V236"/>
      <c r="W236"/>
      <c r="X236"/>
      <c r="Y236"/>
      <c r="Z236"/>
    </row>
    <row r="237" spans="2:26" s="11" customFormat="1" x14ac:dyDescent="0.2">
      <c r="B237" s="26">
        <f t="shared" si="31"/>
        <v>45512</v>
      </c>
      <c r="C237" s="47">
        <f t="shared" si="25"/>
        <v>221</v>
      </c>
      <c r="D237" s="52">
        <f t="shared" si="26"/>
        <v>3.7767780534959265</v>
      </c>
      <c r="E237" s="53">
        <f t="shared" si="27"/>
        <v>-5.6476750126949282</v>
      </c>
      <c r="F237" s="53">
        <f t="shared" si="32"/>
        <v>8986</v>
      </c>
      <c r="G237" s="53">
        <f t="shared" si="28"/>
        <v>880</v>
      </c>
      <c r="H237" s="46">
        <f t="shared" si="29"/>
        <v>3.7848800000000002</v>
      </c>
      <c r="I237" s="49">
        <f t="shared" si="30"/>
        <v>15.928959797141527</v>
      </c>
      <c r="K237" s="15"/>
      <c r="O237"/>
      <c r="P237"/>
      <c r="Q237"/>
      <c r="R237"/>
      <c r="S237"/>
      <c r="T237"/>
      <c r="U237"/>
      <c r="V237"/>
      <c r="W237"/>
      <c r="X237"/>
      <c r="Y237"/>
      <c r="Z237"/>
    </row>
    <row r="238" spans="2:26" s="11" customFormat="1" x14ac:dyDescent="0.2">
      <c r="B238" s="26">
        <f t="shared" si="31"/>
        <v>45513</v>
      </c>
      <c r="C238" s="47">
        <f t="shared" si="25"/>
        <v>222</v>
      </c>
      <c r="D238" s="52">
        <f t="shared" si="26"/>
        <v>3.7939452264663625</v>
      </c>
      <c r="E238" s="53">
        <f t="shared" si="27"/>
        <v>-5.5019459979026246</v>
      </c>
      <c r="F238" s="53">
        <f t="shared" si="32"/>
        <v>8987</v>
      </c>
      <c r="G238" s="53">
        <f t="shared" si="28"/>
        <v>884</v>
      </c>
      <c r="H238" s="46">
        <f t="shared" si="29"/>
        <v>3.8020840000000002</v>
      </c>
      <c r="I238" s="49">
        <f t="shared" si="30"/>
        <v>15.631186756514262</v>
      </c>
      <c r="K238" s="15"/>
      <c r="O238"/>
      <c r="P238"/>
      <c r="Q238"/>
      <c r="R238"/>
      <c r="S238"/>
      <c r="T238"/>
      <c r="U238"/>
      <c r="V238"/>
      <c r="W238"/>
      <c r="X238"/>
      <c r="Y238"/>
      <c r="Z238"/>
    </row>
    <row r="239" spans="2:26" s="11" customFormat="1" x14ac:dyDescent="0.2">
      <c r="B239" s="26">
        <f t="shared" si="31"/>
        <v>45514</v>
      </c>
      <c r="C239" s="47">
        <f t="shared" si="25"/>
        <v>223</v>
      </c>
      <c r="D239" s="52">
        <f t="shared" si="26"/>
        <v>3.8111123994367984</v>
      </c>
      <c r="E239" s="53">
        <f t="shared" si="27"/>
        <v>-5.3466669307071646</v>
      </c>
      <c r="F239" s="53">
        <f t="shared" si="32"/>
        <v>8988</v>
      </c>
      <c r="G239" s="53">
        <f t="shared" si="28"/>
        <v>888</v>
      </c>
      <c r="H239" s="46">
        <f t="shared" si="29"/>
        <v>3.8192880000000002</v>
      </c>
      <c r="I239" s="49">
        <f t="shared" si="30"/>
        <v>15.32880713340354</v>
      </c>
      <c r="K239" s="15"/>
      <c r="O239"/>
      <c r="P239"/>
      <c r="Q239"/>
      <c r="R239"/>
      <c r="S239"/>
      <c r="T239"/>
      <c r="U239"/>
      <c r="V239"/>
      <c r="W239"/>
      <c r="X239"/>
      <c r="Y239"/>
      <c r="Z239"/>
    </row>
    <row r="240" spans="2:26" s="11" customFormat="1" x14ac:dyDescent="0.2">
      <c r="B240" s="26">
        <f t="shared" si="31"/>
        <v>45515</v>
      </c>
      <c r="C240" s="47">
        <f t="shared" si="25"/>
        <v>224</v>
      </c>
      <c r="D240" s="52">
        <f t="shared" si="26"/>
        <v>3.8282795724072343</v>
      </c>
      <c r="E240" s="53">
        <f t="shared" si="27"/>
        <v>-5.1819661639559387</v>
      </c>
      <c r="F240" s="53">
        <f t="shared" si="32"/>
        <v>8989</v>
      </c>
      <c r="G240" s="53">
        <f t="shared" si="28"/>
        <v>892</v>
      </c>
      <c r="H240" s="46">
        <f t="shared" si="29"/>
        <v>3.8364920000000002</v>
      </c>
      <c r="I240" s="49">
        <f t="shared" si="30"/>
        <v>15.021910040472209</v>
      </c>
      <c r="K240" s="15"/>
      <c r="O240"/>
      <c r="P240"/>
      <c r="Q240"/>
      <c r="R240"/>
      <c r="S240"/>
      <c r="T240"/>
      <c r="U240"/>
      <c r="V240"/>
      <c r="W240"/>
      <c r="X240"/>
      <c r="Y240"/>
      <c r="Z240"/>
    </row>
    <row r="241" spans="2:26" s="11" customFormat="1" x14ac:dyDescent="0.2">
      <c r="B241" s="26">
        <f t="shared" si="31"/>
        <v>45516</v>
      </c>
      <c r="C241" s="47">
        <f t="shared" si="25"/>
        <v>225</v>
      </c>
      <c r="D241" s="52">
        <f t="shared" si="26"/>
        <v>3.8454467453776702</v>
      </c>
      <c r="E241" s="53">
        <f t="shared" si="27"/>
        <v>-5.0079822506419163</v>
      </c>
      <c r="F241" s="53">
        <f t="shared" si="32"/>
        <v>8990</v>
      </c>
      <c r="G241" s="53">
        <f t="shared" si="28"/>
        <v>896</v>
      </c>
      <c r="H241" s="46">
        <f t="shared" si="29"/>
        <v>3.8536960000000002</v>
      </c>
      <c r="I241" s="49">
        <f t="shared" si="30"/>
        <v>14.710585921702195</v>
      </c>
      <c r="K241" s="15"/>
      <c r="O241"/>
      <c r="P241"/>
      <c r="Q241"/>
      <c r="R241"/>
      <c r="S241"/>
      <c r="T241"/>
      <c r="U241"/>
      <c r="V241"/>
      <c r="W241"/>
      <c r="X241"/>
      <c r="Y241"/>
      <c r="Z241"/>
    </row>
    <row r="242" spans="2:26" s="11" customFormat="1" x14ac:dyDescent="0.2">
      <c r="B242" s="26">
        <f t="shared" si="31"/>
        <v>45517</v>
      </c>
      <c r="C242" s="47">
        <f t="shared" si="25"/>
        <v>226</v>
      </c>
      <c r="D242" s="52">
        <f t="shared" si="26"/>
        <v>3.8626139183481061</v>
      </c>
      <c r="E242" s="53">
        <f t="shared" si="27"/>
        <v>-4.8248636011239308</v>
      </c>
      <c r="F242" s="53">
        <f t="shared" si="32"/>
        <v>8991</v>
      </c>
      <c r="G242" s="53">
        <f t="shared" si="28"/>
        <v>900</v>
      </c>
      <c r="H242" s="46">
        <f t="shared" si="29"/>
        <v>3.8709000000000002</v>
      </c>
      <c r="I242" s="49">
        <f t="shared" si="30"/>
        <v>14.394926525740255</v>
      </c>
      <c r="K242" s="15"/>
      <c r="O242"/>
      <c r="P242"/>
      <c r="Q242"/>
      <c r="R242"/>
      <c r="S242"/>
      <c r="T242"/>
      <c r="U242"/>
      <c r="V242"/>
      <c r="W242"/>
      <c r="X242"/>
      <c r="Y242"/>
      <c r="Z242"/>
    </row>
    <row r="243" spans="2:26" s="11" customFormat="1" x14ac:dyDescent="0.2">
      <c r="B243" s="26">
        <f t="shared" si="31"/>
        <v>45518</v>
      </c>
      <c r="C243" s="47">
        <f t="shared" si="25"/>
        <v>227</v>
      </c>
      <c r="D243" s="52">
        <f t="shared" si="26"/>
        <v>3.879781091318542</v>
      </c>
      <c r="E243" s="53">
        <f t="shared" si="27"/>
        <v>-4.6327681371437057</v>
      </c>
      <c r="F243" s="53">
        <f t="shared" si="32"/>
        <v>8992</v>
      </c>
      <c r="G243" s="53">
        <f t="shared" si="28"/>
        <v>904</v>
      </c>
      <c r="H243" s="46">
        <f t="shared" si="29"/>
        <v>3.8881040000000002</v>
      </c>
      <c r="I243" s="49">
        <f t="shared" si="30"/>
        <v>14.075024878859242</v>
      </c>
      <c r="K243" s="15"/>
      <c r="O243"/>
      <c r="P243"/>
      <c r="Q243"/>
      <c r="R243"/>
      <c r="S243"/>
      <c r="T243"/>
      <c r="U243"/>
      <c r="V243"/>
      <c r="W243"/>
      <c r="X243"/>
      <c r="Y243"/>
      <c r="Z243"/>
    </row>
    <row r="244" spans="2:26" s="11" customFormat="1" x14ac:dyDescent="0.2">
      <c r="B244" s="26">
        <f t="shared" si="31"/>
        <v>45519</v>
      </c>
      <c r="C244" s="47">
        <f t="shared" si="25"/>
        <v>228</v>
      </c>
      <c r="D244" s="52">
        <f t="shared" si="26"/>
        <v>3.8969482642889783</v>
      </c>
      <c r="E244" s="53">
        <f t="shared" si="27"/>
        <v>-4.4318629440802795</v>
      </c>
      <c r="F244" s="53">
        <f t="shared" si="32"/>
        <v>8993</v>
      </c>
      <c r="G244" s="53">
        <f t="shared" si="28"/>
        <v>908</v>
      </c>
      <c r="H244" s="46">
        <f t="shared" si="29"/>
        <v>3.9053080000000002</v>
      </c>
      <c r="I244" s="49">
        <f t="shared" si="30"/>
        <v>13.750975257542809</v>
      </c>
      <c r="K244" s="15"/>
      <c r="O244"/>
      <c r="P244"/>
      <c r="Q244"/>
      <c r="R244"/>
      <c r="S244"/>
      <c r="T244"/>
      <c r="U244"/>
      <c r="V244"/>
      <c r="W244"/>
      <c r="X244"/>
      <c r="Y244"/>
      <c r="Z244"/>
    </row>
    <row r="245" spans="2:26" s="11" customFormat="1" x14ac:dyDescent="0.2">
      <c r="B245" s="26">
        <f t="shared" si="31"/>
        <v>45520</v>
      </c>
      <c r="C245" s="47">
        <f t="shared" si="25"/>
        <v>229</v>
      </c>
      <c r="D245" s="52">
        <f t="shared" si="26"/>
        <v>3.9141154372594142</v>
      </c>
      <c r="E245" s="53">
        <f t="shared" si="27"/>
        <v>-4.222323922843505</v>
      </c>
      <c r="F245" s="53">
        <f t="shared" si="32"/>
        <v>8994</v>
      </c>
      <c r="G245" s="53">
        <f t="shared" si="28"/>
        <v>912</v>
      </c>
      <c r="H245" s="46">
        <f t="shared" si="29"/>
        <v>3.9225120000000002</v>
      </c>
      <c r="I245" s="49">
        <f t="shared" si="30"/>
        <v>13.422873160701755</v>
      </c>
      <c r="K245" s="15"/>
      <c r="O245"/>
      <c r="P245"/>
      <c r="Q245"/>
      <c r="R245"/>
      <c r="S245"/>
      <c r="T245"/>
      <c r="U245"/>
      <c r="V245"/>
      <c r="W245"/>
      <c r="X245"/>
      <c r="Y245"/>
      <c r="Z245"/>
    </row>
    <row r="246" spans="2:26" s="11" customFormat="1" x14ac:dyDescent="0.2">
      <c r="B246" s="26">
        <f t="shared" si="31"/>
        <v>45521</v>
      </c>
      <c r="C246" s="47">
        <f t="shared" si="25"/>
        <v>230</v>
      </c>
      <c r="D246" s="52">
        <f t="shared" si="26"/>
        <v>3.9312826102298501</v>
      </c>
      <c r="E246" s="53">
        <f t="shared" si="27"/>
        <v>-4.0043354427613256</v>
      </c>
      <c r="F246" s="53">
        <f t="shared" si="32"/>
        <v>8995</v>
      </c>
      <c r="G246" s="53">
        <f t="shared" si="28"/>
        <v>916</v>
      </c>
      <c r="H246" s="46">
        <f t="shared" si="29"/>
        <v>3.9397160000000002</v>
      </c>
      <c r="I246" s="49">
        <f t="shared" si="30"/>
        <v>13.090815281529979</v>
      </c>
      <c r="K246" s="15"/>
      <c r="O246"/>
      <c r="P246"/>
      <c r="Q246"/>
      <c r="R246"/>
      <c r="S246"/>
      <c r="T246"/>
      <c r="U246"/>
      <c r="V246"/>
      <c r="W246"/>
      <c r="X246"/>
      <c r="Y246"/>
      <c r="Z246"/>
    </row>
    <row r="247" spans="2:26" s="11" customFormat="1" x14ac:dyDescent="0.2">
      <c r="B247" s="26">
        <f t="shared" si="31"/>
        <v>45522</v>
      </c>
      <c r="C247" s="47">
        <f t="shared" si="25"/>
        <v>231</v>
      </c>
      <c r="D247" s="52">
        <f t="shared" si="26"/>
        <v>3.9484497832002865</v>
      </c>
      <c r="E247" s="53">
        <f t="shared" si="27"/>
        <v>-3.77808999676318</v>
      </c>
      <c r="F247" s="53">
        <f t="shared" si="32"/>
        <v>8996</v>
      </c>
      <c r="G247" s="53">
        <f t="shared" si="28"/>
        <v>920</v>
      </c>
      <c r="H247" s="46">
        <f t="shared" si="29"/>
        <v>3.9569200000000002</v>
      </c>
      <c r="I247" s="49">
        <f t="shared" si="30"/>
        <v>12.754899479008596</v>
      </c>
      <c r="K247" s="15"/>
      <c r="O247"/>
      <c r="P247"/>
      <c r="Q247"/>
      <c r="R247"/>
      <c r="S247"/>
      <c r="T247"/>
      <c r="U247"/>
      <c r="V247"/>
      <c r="W247"/>
      <c r="X247"/>
      <c r="Y247"/>
      <c r="Z247"/>
    </row>
    <row r="248" spans="2:26" s="11" customFormat="1" x14ac:dyDescent="0.2">
      <c r="B248" s="26">
        <f t="shared" si="31"/>
        <v>45523</v>
      </c>
      <c r="C248" s="47">
        <f t="shared" si="25"/>
        <v>232</v>
      </c>
      <c r="D248" s="52">
        <f t="shared" si="26"/>
        <v>3.9656169561707229</v>
      </c>
      <c r="E248" s="53">
        <f t="shared" si="27"/>
        <v>-3.5437878601028796</v>
      </c>
      <c r="F248" s="53">
        <f t="shared" si="32"/>
        <v>8997</v>
      </c>
      <c r="G248" s="53">
        <f t="shared" si="28"/>
        <v>924</v>
      </c>
      <c r="H248" s="46">
        <f t="shared" si="29"/>
        <v>3.9741240000000002</v>
      </c>
      <c r="I248" s="49">
        <f t="shared" si="30"/>
        <v>12.415224749066446</v>
      </c>
      <c r="K248" s="15"/>
      <c r="O248"/>
      <c r="P248"/>
      <c r="Q248"/>
      <c r="R248"/>
      <c r="S248"/>
      <c r="T248"/>
      <c r="U248"/>
      <c r="V248"/>
      <c r="W248"/>
      <c r="X248"/>
      <c r="Y248"/>
      <c r="Z248"/>
    </row>
    <row r="249" spans="2:26" s="11" customFormat="1" x14ac:dyDescent="0.2">
      <c r="B249" s="26">
        <f t="shared" si="31"/>
        <v>45524</v>
      </c>
      <c r="C249" s="47">
        <f t="shared" si="25"/>
        <v>233</v>
      </c>
      <c r="D249" s="52">
        <f t="shared" si="26"/>
        <v>3.9827841291411588</v>
      </c>
      <c r="E249" s="53">
        <f t="shared" si="27"/>
        <v>-3.3016367537998264</v>
      </c>
      <c r="F249" s="53">
        <f t="shared" si="32"/>
        <v>8998</v>
      </c>
      <c r="G249" s="53">
        <f t="shared" si="28"/>
        <v>928</v>
      </c>
      <c r="H249" s="46">
        <f t="shared" si="29"/>
        <v>3.9913280000000002</v>
      </c>
      <c r="I249" s="49">
        <f t="shared" si="30"/>
        <v>12.071891195405536</v>
      </c>
      <c r="K249" s="15"/>
      <c r="O249"/>
      <c r="P249"/>
      <c r="Q249"/>
      <c r="R249"/>
      <c r="S249"/>
      <c r="T249"/>
      <c r="U249"/>
      <c r="V249"/>
      <c r="W249"/>
      <c r="X249"/>
      <c r="Y249"/>
      <c r="Z249"/>
    </row>
    <row r="250" spans="2:26" s="11" customFormat="1" x14ac:dyDescent="0.2">
      <c r="B250" s="26">
        <f t="shared" si="31"/>
        <v>45525</v>
      </c>
      <c r="C250" s="47">
        <f t="shared" si="25"/>
        <v>234</v>
      </c>
      <c r="D250" s="52">
        <f t="shared" si="26"/>
        <v>3.9999513021115947</v>
      </c>
      <c r="E250" s="53">
        <f t="shared" si="27"/>
        <v>-3.0518515139070086</v>
      </c>
      <c r="F250" s="53">
        <f t="shared" si="32"/>
        <v>8999</v>
      </c>
      <c r="G250" s="53">
        <f t="shared" si="28"/>
        <v>932</v>
      </c>
      <c r="H250" s="46">
        <f t="shared" si="29"/>
        <v>4.0085319999999998</v>
      </c>
      <c r="I250" s="49">
        <f t="shared" si="30"/>
        <v>11.72500000000001</v>
      </c>
      <c r="K250" s="15"/>
      <c r="O250"/>
      <c r="P250"/>
      <c r="Q250"/>
      <c r="R250"/>
      <c r="S250"/>
      <c r="T250"/>
      <c r="U250"/>
      <c r="V250"/>
      <c r="W250"/>
      <c r="X250"/>
      <c r="Y250"/>
      <c r="Z250"/>
    </row>
    <row r="251" spans="2:26" s="11" customFormat="1" x14ac:dyDescent="0.2">
      <c r="B251" s="26">
        <f t="shared" si="31"/>
        <v>45526</v>
      </c>
      <c r="C251" s="47">
        <f t="shared" si="25"/>
        <v>235</v>
      </c>
      <c r="D251" s="52">
        <f t="shared" si="26"/>
        <v>4.0171184750820306</v>
      </c>
      <c r="E251" s="53">
        <f t="shared" si="27"/>
        <v>-2.7946537676395566</v>
      </c>
      <c r="F251" s="53">
        <f t="shared" si="32"/>
        <v>9000</v>
      </c>
      <c r="G251" s="53">
        <f t="shared" si="28"/>
        <v>936</v>
      </c>
      <c r="H251" s="46">
        <f t="shared" si="29"/>
        <v>4.0257360000000002</v>
      </c>
      <c r="I251" s="49">
        <f t="shared" si="30"/>
        <v>11.374653393277363</v>
      </c>
      <c r="K251" s="15"/>
      <c r="O251"/>
      <c r="P251"/>
      <c r="Q251"/>
      <c r="R251"/>
      <c r="S251"/>
      <c r="T251"/>
      <c r="U251"/>
      <c r="V251"/>
      <c r="W251"/>
      <c r="X251"/>
      <c r="Y251"/>
      <c r="Z251"/>
    </row>
    <row r="252" spans="2:26" s="11" customFormat="1" x14ac:dyDescent="0.2">
      <c r="B252" s="26">
        <f t="shared" si="31"/>
        <v>45527</v>
      </c>
      <c r="C252" s="47">
        <f t="shared" si="25"/>
        <v>236</v>
      </c>
      <c r="D252" s="52">
        <f t="shared" si="26"/>
        <v>4.0342856480524665</v>
      </c>
      <c r="E252" s="53">
        <f t="shared" si="27"/>
        <v>-2.5302716173175837</v>
      </c>
      <c r="F252" s="53">
        <f t="shared" si="32"/>
        <v>9001</v>
      </c>
      <c r="G252" s="53">
        <f t="shared" si="28"/>
        <v>940</v>
      </c>
      <c r="H252" s="46">
        <f t="shared" si="29"/>
        <v>4.0429399999999998</v>
      </c>
      <c r="I252" s="49">
        <f t="shared" si="30"/>
        <v>11.020954623990651</v>
      </c>
      <c r="K252" s="15"/>
      <c r="O252"/>
      <c r="P252"/>
      <c r="Q252"/>
      <c r="R252"/>
      <c r="S252"/>
      <c r="T252"/>
      <c r="U252"/>
      <c r="V252"/>
      <c r="W252"/>
      <c r="X252"/>
      <c r="Y252"/>
      <c r="Z252"/>
    </row>
    <row r="253" spans="2:26" s="11" customFormat="1" x14ac:dyDescent="0.2">
      <c r="B253" s="26">
        <f t="shared" si="31"/>
        <v>45528</v>
      </c>
      <c r="C253" s="47">
        <f t="shared" si="25"/>
        <v>237</v>
      </c>
      <c r="D253" s="52">
        <f t="shared" si="26"/>
        <v>4.0514528210229024</v>
      </c>
      <c r="E253" s="53">
        <f t="shared" si="27"/>
        <v>-2.2589393329928762</v>
      </c>
      <c r="F253" s="53">
        <f t="shared" si="32"/>
        <v>9002</v>
      </c>
      <c r="G253" s="53">
        <f t="shared" si="28"/>
        <v>944</v>
      </c>
      <c r="H253" s="46">
        <f t="shared" si="29"/>
        <v>4.0601440000000002</v>
      </c>
      <c r="I253" s="49">
        <f t="shared" si="30"/>
        <v>10.66400792879068</v>
      </c>
      <c r="K253" s="15"/>
      <c r="O253"/>
      <c r="P253"/>
      <c r="Q253"/>
      <c r="R253"/>
      <c r="S253"/>
      <c r="T253"/>
      <c r="U253"/>
      <c r="V253"/>
      <c r="W253"/>
      <c r="X253"/>
      <c r="Y253"/>
      <c r="Z253"/>
    </row>
    <row r="254" spans="2:26" s="11" customFormat="1" x14ac:dyDescent="0.2">
      <c r="B254" s="26">
        <f t="shared" si="31"/>
        <v>45529</v>
      </c>
      <c r="C254" s="47">
        <f t="shared" si="25"/>
        <v>238</v>
      </c>
      <c r="D254" s="52">
        <f t="shared" si="26"/>
        <v>4.0686199939933383</v>
      </c>
      <c r="E254" s="53">
        <f t="shared" si="27"/>
        <v>-1.980897054541896</v>
      </c>
      <c r="F254" s="53">
        <f t="shared" si="32"/>
        <v>9003</v>
      </c>
      <c r="G254" s="53">
        <f t="shared" si="28"/>
        <v>948</v>
      </c>
      <c r="H254" s="46">
        <f t="shared" si="29"/>
        <v>4.0773479999999998</v>
      </c>
      <c r="I254" s="49">
        <f t="shared" si="30"/>
        <v>10.303918501506869</v>
      </c>
      <c r="K254" s="15"/>
      <c r="O254"/>
      <c r="P254"/>
      <c r="Q254"/>
      <c r="R254"/>
      <c r="S254"/>
      <c r="T254"/>
      <c r="U254"/>
      <c r="V254"/>
      <c r="W254"/>
      <c r="X254"/>
      <c r="Y254"/>
      <c r="Z254"/>
    </row>
    <row r="255" spans="2:26" s="11" customFormat="1" x14ac:dyDescent="0.2">
      <c r="B255" s="26">
        <f t="shared" si="31"/>
        <v>45530</v>
      </c>
      <c r="C255" s="47">
        <f t="shared" si="25"/>
        <v>239</v>
      </c>
      <c r="D255" s="52">
        <f t="shared" si="26"/>
        <v>4.0857871669637742</v>
      </c>
      <c r="E255" s="53">
        <f t="shared" si="27"/>
        <v>-1.6963905039155174</v>
      </c>
      <c r="F255" s="53">
        <f t="shared" si="32"/>
        <v>9004</v>
      </c>
      <c r="G255" s="53">
        <f t="shared" si="28"/>
        <v>952</v>
      </c>
      <c r="H255" s="46">
        <f t="shared" si="29"/>
        <v>4.0945520000000002</v>
      </c>
      <c r="I255" s="49">
        <f t="shared" si="30"/>
        <v>9.9407924621462378</v>
      </c>
      <c r="K255" s="15"/>
      <c r="O255"/>
      <c r="P255"/>
      <c r="Q255"/>
      <c r="R255"/>
      <c r="S255"/>
      <c r="T255"/>
      <c r="U255"/>
      <c r="V255"/>
      <c r="W255"/>
      <c r="X255"/>
      <c r="Y255"/>
      <c r="Z255"/>
    </row>
    <row r="256" spans="2:26" s="11" customFormat="1" x14ac:dyDescent="0.2">
      <c r="B256" s="26">
        <f t="shared" si="31"/>
        <v>45531</v>
      </c>
      <c r="C256" s="47">
        <f t="shared" si="25"/>
        <v>240</v>
      </c>
      <c r="D256" s="52">
        <f t="shared" si="26"/>
        <v>4.1029543399342101</v>
      </c>
      <c r="E256" s="53">
        <f t="shared" si="27"/>
        <v>-1.4056707081430782</v>
      </c>
      <c r="F256" s="53">
        <f t="shared" si="32"/>
        <v>9005</v>
      </c>
      <c r="G256" s="53">
        <f t="shared" si="28"/>
        <v>956</v>
      </c>
      <c r="H256" s="46">
        <f t="shared" si="29"/>
        <v>4.1117559999999997</v>
      </c>
      <c r="I256" s="49">
        <f t="shared" si="30"/>
        <v>9.5747368256193059</v>
      </c>
      <c r="K256" s="15"/>
      <c r="O256"/>
      <c r="P256"/>
      <c r="Q256"/>
      <c r="R256"/>
      <c r="S256"/>
      <c r="T256"/>
      <c r="U256"/>
      <c r="V256"/>
      <c r="W256"/>
      <c r="X256"/>
      <c r="Y256"/>
      <c r="Z256"/>
    </row>
    <row r="257" spans="2:26" s="11" customFormat="1" x14ac:dyDescent="0.2">
      <c r="B257" s="26">
        <f t="shared" si="31"/>
        <v>45532</v>
      </c>
      <c r="C257" s="47">
        <f t="shared" si="25"/>
        <v>241</v>
      </c>
      <c r="D257" s="52">
        <f t="shared" si="26"/>
        <v>4.120121512904646</v>
      </c>
      <c r="E257" s="53">
        <f t="shared" si="27"/>
        <v>-1.1089937335911373</v>
      </c>
      <c r="F257" s="53">
        <f t="shared" si="32"/>
        <v>9006</v>
      </c>
      <c r="G257" s="53">
        <f t="shared" si="28"/>
        <v>960</v>
      </c>
      <c r="H257" s="46">
        <f t="shared" si="29"/>
        <v>4.1289600000000002</v>
      </c>
      <c r="I257" s="49">
        <f t="shared" si="30"/>
        <v>9.2058594702023377</v>
      </c>
      <c r="K257" s="15"/>
      <c r="O257"/>
      <c r="P257"/>
      <c r="Q257"/>
      <c r="R257"/>
      <c r="S257"/>
      <c r="T257"/>
      <c r="U257"/>
      <c r="V257"/>
      <c r="W257"/>
      <c r="X257"/>
      <c r="Y257"/>
      <c r="Z257"/>
    </row>
    <row r="258" spans="2:26" s="11" customFormat="1" x14ac:dyDescent="0.2">
      <c r="B258" s="26">
        <f t="shared" si="31"/>
        <v>45533</v>
      </c>
      <c r="C258" s="47">
        <f t="shared" si="25"/>
        <v>242</v>
      </c>
      <c r="D258" s="52">
        <f t="shared" si="26"/>
        <v>4.1372886858750828</v>
      </c>
      <c r="E258" s="53">
        <f t="shared" si="27"/>
        <v>-0.80662043188013699</v>
      </c>
      <c r="F258" s="53">
        <f t="shared" si="32"/>
        <v>9007</v>
      </c>
      <c r="G258" s="53">
        <f t="shared" si="28"/>
        <v>964</v>
      </c>
      <c r="H258" s="46">
        <f t="shared" si="29"/>
        <v>4.1461639999999997</v>
      </c>
      <c r="I258" s="49">
        <f t="shared" si="30"/>
        <v>8.8342691057451024</v>
      </c>
      <c r="K258" s="15"/>
      <c r="O258"/>
      <c r="P258"/>
      <c r="Q258"/>
      <c r="R258"/>
      <c r="S258"/>
      <c r="T258"/>
      <c r="U258"/>
      <c r="V258"/>
      <c r="W258"/>
      <c r="X258"/>
      <c r="Y258"/>
      <c r="Z258"/>
    </row>
    <row r="259" spans="2:26" s="11" customFormat="1" x14ac:dyDescent="0.2">
      <c r="B259" s="26">
        <f t="shared" si="31"/>
        <v>45534</v>
      </c>
      <c r="C259" s="47">
        <f t="shared" si="25"/>
        <v>243</v>
      </c>
      <c r="D259" s="52">
        <f t="shared" si="26"/>
        <v>4.1544558588455187</v>
      </c>
      <c r="E259" s="53">
        <f t="shared" si="27"/>
        <v>-0.49881619776207986</v>
      </c>
      <c r="F259" s="53">
        <f t="shared" si="32"/>
        <v>9008</v>
      </c>
      <c r="G259" s="53">
        <f t="shared" si="28"/>
        <v>968</v>
      </c>
      <c r="H259" s="46">
        <f t="shared" si="29"/>
        <v>4.1633680000000002</v>
      </c>
      <c r="I259" s="49">
        <f t="shared" si="30"/>
        <v>8.4600752416335645</v>
      </c>
      <c r="K259" s="15"/>
      <c r="O259"/>
      <c r="P259"/>
      <c r="Q259"/>
      <c r="R259"/>
      <c r="S259"/>
      <c r="T259"/>
      <c r="U259"/>
      <c r="V259"/>
      <c r="W259"/>
      <c r="X259"/>
      <c r="Y259"/>
      <c r="Z259"/>
    </row>
    <row r="260" spans="2:26" s="11" customFormat="1" x14ac:dyDescent="0.2">
      <c r="B260" s="26">
        <f t="shared" si="31"/>
        <v>45535</v>
      </c>
      <c r="C260" s="47">
        <f t="shared" si="25"/>
        <v>244</v>
      </c>
      <c r="D260" s="52">
        <f t="shared" si="26"/>
        <v>4.1716230318159546</v>
      </c>
      <c r="E260" s="53">
        <f t="shared" si="27"/>
        <v>-0.18585073916299602</v>
      </c>
      <c r="F260" s="53">
        <f t="shared" si="32"/>
        <v>9009</v>
      </c>
      <c r="G260" s="53">
        <f t="shared" si="28"/>
        <v>972</v>
      </c>
      <c r="H260" s="46">
        <f t="shared" si="29"/>
        <v>4.1805719999999997</v>
      </c>
      <c r="I260" s="49">
        <f t="shared" si="30"/>
        <v>8.0833881545170456</v>
      </c>
      <c r="K260" s="15"/>
      <c r="O260"/>
      <c r="P260"/>
      <c r="Q260"/>
      <c r="R260"/>
      <c r="S260"/>
      <c r="T260"/>
      <c r="U260"/>
      <c r="V260"/>
      <c r="W260"/>
      <c r="X260"/>
      <c r="Y260"/>
      <c r="Z260"/>
    </row>
    <row r="261" spans="2:26" s="11" customFormat="1" x14ac:dyDescent="0.2">
      <c r="B261" s="26">
        <f t="shared" si="31"/>
        <v>45536</v>
      </c>
      <c r="C261" s="47">
        <f t="shared" si="25"/>
        <v>245</v>
      </c>
      <c r="D261" s="52">
        <f t="shared" si="26"/>
        <v>4.1887902047863905</v>
      </c>
      <c r="E261" s="53">
        <f t="shared" si="27"/>
        <v>0.1320021405072998</v>
      </c>
      <c r="F261" s="53">
        <f t="shared" si="32"/>
        <v>9010</v>
      </c>
      <c r="G261" s="53">
        <f t="shared" si="28"/>
        <v>976</v>
      </c>
      <c r="H261" s="46">
        <f t="shared" si="29"/>
        <v>4.1977760000000002</v>
      </c>
      <c r="I261" s="49">
        <f t="shared" si="30"/>
        <v>7.7043188558090741</v>
      </c>
      <c r="K261" s="15"/>
      <c r="O261"/>
      <c r="P261"/>
      <c r="Q261"/>
      <c r="R261"/>
      <c r="S261"/>
      <c r="T261"/>
      <c r="U261"/>
      <c r="V261"/>
      <c r="W261"/>
      <c r="X261"/>
      <c r="Y261"/>
      <c r="Z261"/>
    </row>
    <row r="262" spans="2:26" s="11" customFormat="1" x14ac:dyDescent="0.2">
      <c r="B262" s="26">
        <f t="shared" si="31"/>
        <v>45537</v>
      </c>
      <c r="C262" s="47">
        <f t="shared" si="25"/>
        <v>246</v>
      </c>
      <c r="D262" s="52">
        <f t="shared" si="26"/>
        <v>4.2059573777568264</v>
      </c>
      <c r="E262" s="53">
        <f t="shared" si="27"/>
        <v>0.45446474777465462</v>
      </c>
      <c r="F262" s="53">
        <f t="shared" si="32"/>
        <v>9011</v>
      </c>
      <c r="G262" s="53">
        <f t="shared" si="28"/>
        <v>980</v>
      </c>
      <c r="H262" s="46">
        <f t="shared" si="29"/>
        <v>4.2149799999999997</v>
      </c>
      <c r="I262" s="49">
        <f t="shared" si="30"/>
        <v>7.3229790589718879</v>
      </c>
      <c r="K262" s="15"/>
      <c r="O262"/>
      <c r="P262"/>
      <c r="Q262"/>
      <c r="R262"/>
      <c r="S262"/>
      <c r="T262"/>
      <c r="U262"/>
      <c r="V262"/>
      <c r="W262"/>
      <c r="X262"/>
      <c r="Y262"/>
      <c r="Z262"/>
    </row>
    <row r="263" spans="2:26" s="11" customFormat="1" x14ac:dyDescent="0.2">
      <c r="B263" s="26">
        <f t="shared" si="31"/>
        <v>45538</v>
      </c>
      <c r="C263" s="47">
        <f t="shared" si="25"/>
        <v>247</v>
      </c>
      <c r="D263" s="52">
        <f t="shared" si="26"/>
        <v>4.2231245507272632</v>
      </c>
      <c r="E263" s="53">
        <f t="shared" si="27"/>
        <v>0.78125569234618686</v>
      </c>
      <c r="F263" s="53">
        <f t="shared" si="32"/>
        <v>9012</v>
      </c>
      <c r="G263" s="53">
        <f t="shared" si="28"/>
        <v>984</v>
      </c>
      <c r="H263" s="46">
        <f t="shared" si="29"/>
        <v>4.2321840000000002</v>
      </c>
      <c r="I263" s="49">
        <f t="shared" si="30"/>
        <v>6.9394811465939421</v>
      </c>
      <c r="K263" s="15"/>
      <c r="O263"/>
      <c r="P263"/>
      <c r="Q263"/>
      <c r="R263"/>
      <c r="S263"/>
      <c r="T263"/>
      <c r="U263"/>
      <c r="V263"/>
      <c r="W263"/>
      <c r="X263"/>
      <c r="Y263"/>
      <c r="Z263"/>
    </row>
    <row r="264" spans="2:26" s="11" customFormat="1" x14ac:dyDescent="0.2">
      <c r="B264" s="26">
        <f t="shared" si="31"/>
        <v>45539</v>
      </c>
      <c r="C264" s="47">
        <f t="shared" si="25"/>
        <v>248</v>
      </c>
      <c r="D264" s="52">
        <f t="shared" si="26"/>
        <v>4.2402917236976991</v>
      </c>
      <c r="E264" s="53">
        <f t="shared" si="27"/>
        <v>1.1120900683757879</v>
      </c>
      <c r="F264" s="53">
        <f t="shared" si="32"/>
        <v>9013</v>
      </c>
      <c r="G264" s="53">
        <f t="shared" si="28"/>
        <v>988</v>
      </c>
      <c r="H264" s="46">
        <f t="shared" si="29"/>
        <v>4.2493879999999997</v>
      </c>
      <c r="I264" s="49">
        <f t="shared" si="30"/>
        <v>6.5539381372702499</v>
      </c>
      <c r="K264" s="15"/>
      <c r="O264"/>
      <c r="P264"/>
      <c r="Q264"/>
      <c r="R264"/>
      <c r="S264"/>
      <c r="T264"/>
      <c r="U264"/>
      <c r="V264"/>
      <c r="W264"/>
      <c r="X264"/>
      <c r="Y264"/>
      <c r="Z264"/>
    </row>
    <row r="265" spans="2:26" s="11" customFormat="1" x14ac:dyDescent="0.2">
      <c r="B265" s="26">
        <f t="shared" si="31"/>
        <v>45540</v>
      </c>
      <c r="C265" s="47">
        <f t="shared" si="25"/>
        <v>249</v>
      </c>
      <c r="D265" s="52">
        <f t="shared" si="26"/>
        <v>4.257458896668135</v>
      </c>
      <c r="E265" s="53">
        <f t="shared" si="27"/>
        <v>1.4466796240404269</v>
      </c>
      <c r="F265" s="53">
        <f t="shared" si="32"/>
        <v>9014</v>
      </c>
      <c r="G265" s="53">
        <f t="shared" si="28"/>
        <v>992</v>
      </c>
      <c r="H265" s="46">
        <f t="shared" si="29"/>
        <v>4.2665920000000002</v>
      </c>
      <c r="I265" s="49">
        <f t="shared" si="30"/>
        <v>6.1664636522952812</v>
      </c>
      <c r="K265" s="15"/>
      <c r="O265"/>
      <c r="P265"/>
      <c r="Q265"/>
      <c r="R265"/>
      <c r="S265"/>
      <c r="T265"/>
      <c r="U265"/>
      <c r="V265"/>
      <c r="W265"/>
      <c r="X265"/>
      <c r="Y265"/>
      <c r="Z265"/>
    </row>
    <row r="266" spans="2:26" s="11" customFormat="1" x14ac:dyDescent="0.2">
      <c r="B266" s="26">
        <f t="shared" si="31"/>
        <v>45541</v>
      </c>
      <c r="C266" s="47">
        <f t="shared" si="25"/>
        <v>250</v>
      </c>
      <c r="D266" s="52">
        <f t="shared" si="26"/>
        <v>4.2746260696385709</v>
      </c>
      <c r="E266" s="53">
        <f t="shared" si="27"/>
        <v>1.7847329198109312</v>
      </c>
      <c r="F266" s="53">
        <f t="shared" si="32"/>
        <v>9015</v>
      </c>
      <c r="G266" s="53">
        <f t="shared" si="28"/>
        <v>996</v>
      </c>
      <c r="H266" s="46">
        <f t="shared" si="29"/>
        <v>4.2837959999999997</v>
      </c>
      <c r="I266" s="49">
        <f t="shared" si="30"/>
        <v>5.7771718821782247</v>
      </c>
      <c r="K266" s="15"/>
      <c r="O266"/>
      <c r="P266"/>
      <c r="Q266"/>
      <c r="R266"/>
      <c r="S266"/>
      <c r="T266"/>
      <c r="U266"/>
      <c r="V266"/>
      <c r="W266"/>
      <c r="X266"/>
      <c r="Y266"/>
      <c r="Z266"/>
    </row>
    <row r="267" spans="2:26" s="11" customFormat="1" x14ac:dyDescent="0.2">
      <c r="B267" s="26">
        <f t="shared" si="31"/>
        <v>45542</v>
      </c>
      <c r="C267" s="47">
        <f t="shared" si="25"/>
        <v>251</v>
      </c>
      <c r="D267" s="52">
        <f t="shared" si="26"/>
        <v>4.2917932426090069</v>
      </c>
      <c r="E267" s="53">
        <f t="shared" si="27"/>
        <v>2.1259554758927108</v>
      </c>
      <c r="F267" s="53">
        <f t="shared" si="32"/>
        <v>9016</v>
      </c>
      <c r="G267" s="53">
        <f t="shared" si="28"/>
        <v>1000</v>
      </c>
      <c r="H267" s="46">
        <f t="shared" si="29"/>
        <v>4.3010000000000002</v>
      </c>
      <c r="I267" s="49">
        <f t="shared" si="30"/>
        <v>5.3861775529906026</v>
      </c>
      <c r="K267" s="15"/>
      <c r="O267"/>
      <c r="P267"/>
      <c r="Q267"/>
      <c r="R267"/>
      <c r="S267"/>
      <c r="T267"/>
      <c r="U267"/>
      <c r="V267"/>
      <c r="W267"/>
      <c r="X267"/>
      <c r="Y267"/>
      <c r="Z267"/>
    </row>
    <row r="268" spans="2:26" s="11" customFormat="1" x14ac:dyDescent="0.2">
      <c r="B268" s="26">
        <f t="shared" si="31"/>
        <v>45543</v>
      </c>
      <c r="C268" s="47">
        <f t="shared" si="25"/>
        <v>252</v>
      </c>
      <c r="D268" s="52">
        <f t="shared" si="26"/>
        <v>4.3089604155794436</v>
      </c>
      <c r="E268" s="53">
        <f t="shared" si="27"/>
        <v>2.4700499093985471</v>
      </c>
      <c r="F268" s="53">
        <f t="shared" si="32"/>
        <v>9017</v>
      </c>
      <c r="G268" s="53">
        <f t="shared" si="28"/>
        <v>1004</v>
      </c>
      <c r="H268" s="46">
        <f t="shared" si="29"/>
        <v>4.3182039999999997</v>
      </c>
      <c r="I268" s="49">
        <f t="shared" si="30"/>
        <v>4.9935958925558488</v>
      </c>
      <c r="K268" s="15"/>
      <c r="O268"/>
      <c r="P268"/>
      <c r="Q268"/>
      <c r="R268"/>
      <c r="S268"/>
      <c r="T268"/>
      <c r="U268"/>
      <c r="V268"/>
      <c r="W268"/>
      <c r="X268"/>
      <c r="Y268"/>
      <c r="Z268"/>
    </row>
    <row r="269" spans="2:26" s="11" customFormat="1" x14ac:dyDescent="0.2">
      <c r="B269" s="26">
        <f t="shared" si="31"/>
        <v>45544</v>
      </c>
      <c r="C269" s="47">
        <f t="shared" si="25"/>
        <v>253</v>
      </c>
      <c r="D269" s="52">
        <f t="shared" si="26"/>
        <v>4.3261275885498796</v>
      </c>
      <c r="E269" s="53">
        <f t="shared" si="27"/>
        <v>2.8167160619002818</v>
      </c>
      <c r="F269" s="53">
        <f t="shared" si="32"/>
        <v>9018</v>
      </c>
      <c r="G269" s="53">
        <f t="shared" si="28"/>
        <v>1008</v>
      </c>
      <c r="H269" s="46">
        <f t="shared" si="29"/>
        <v>4.3354080000000002</v>
      </c>
      <c r="I269" s="49">
        <f t="shared" si="30"/>
        <v>4.5995425964912222</v>
      </c>
      <c r="K269" s="15"/>
      <c r="O269"/>
      <c r="P269"/>
      <c r="Q269"/>
      <c r="R269"/>
      <c r="S269"/>
      <c r="T269"/>
      <c r="U269"/>
      <c r="V269"/>
      <c r="W269"/>
      <c r="X269"/>
      <c r="Y269"/>
      <c r="Z269"/>
    </row>
    <row r="270" spans="2:26" s="11" customFormat="1" x14ac:dyDescent="0.2">
      <c r="B270" s="26">
        <f t="shared" si="31"/>
        <v>45545</v>
      </c>
      <c r="C270" s="47">
        <f t="shared" si="25"/>
        <v>254</v>
      </c>
      <c r="D270" s="52">
        <f t="shared" si="26"/>
        <v>4.3432947615203155</v>
      </c>
      <c r="E270" s="53">
        <f t="shared" si="27"/>
        <v>3.1656511180846461</v>
      </c>
      <c r="F270" s="53">
        <f t="shared" si="32"/>
        <v>9019</v>
      </c>
      <c r="G270" s="53">
        <f t="shared" si="28"/>
        <v>1012</v>
      </c>
      <c r="H270" s="46">
        <f t="shared" si="29"/>
        <v>4.3526119999999997</v>
      </c>
      <c r="I270" s="49">
        <f t="shared" si="30"/>
        <v>4.2041337941117565</v>
      </c>
      <c r="K270" s="15"/>
      <c r="O270"/>
      <c r="P270"/>
      <c r="Q270"/>
      <c r="R270"/>
      <c r="S270"/>
      <c r="T270"/>
      <c r="U270"/>
      <c r="V270"/>
      <c r="W270"/>
      <c r="X270"/>
      <c r="Y270"/>
      <c r="Z270"/>
    </row>
    <row r="271" spans="2:26" s="11" customFormat="1" x14ac:dyDescent="0.2">
      <c r="B271" s="26">
        <f t="shared" si="31"/>
        <v>45546</v>
      </c>
      <c r="C271" s="47">
        <f t="shared" si="25"/>
        <v>255</v>
      </c>
      <c r="D271" s="52">
        <f t="shared" si="26"/>
        <v>4.3604619344907514</v>
      </c>
      <c r="E271" s="53">
        <f t="shared" si="27"/>
        <v>3.5165497163144832</v>
      </c>
      <c r="F271" s="53">
        <f t="shared" si="32"/>
        <v>9020</v>
      </c>
      <c r="G271" s="53">
        <f t="shared" si="28"/>
        <v>1016</v>
      </c>
      <c r="H271" s="46">
        <f t="shared" si="29"/>
        <v>4.3698160000000001</v>
      </c>
      <c r="I271" s="49">
        <f t="shared" si="30"/>
        <v>3.8074860142064186</v>
      </c>
      <c r="K271" s="15"/>
      <c r="O271"/>
      <c r="P271"/>
      <c r="Q271"/>
      <c r="R271"/>
      <c r="S271"/>
      <c r="T271"/>
      <c r="U271"/>
      <c r="V271"/>
      <c r="W271"/>
      <c r="X271"/>
      <c r="Y271"/>
      <c r="Z271"/>
    </row>
    <row r="272" spans="2:26" s="11" customFormat="1" x14ac:dyDescent="0.2">
      <c r="B272" s="26">
        <f t="shared" si="31"/>
        <v>45547</v>
      </c>
      <c r="C272" s="47">
        <f t="shared" si="25"/>
        <v>256</v>
      </c>
      <c r="D272" s="52">
        <f t="shared" si="26"/>
        <v>4.3776291074611873</v>
      </c>
      <c r="E272" s="53">
        <f t="shared" si="27"/>
        <v>3.8691040519651114</v>
      </c>
      <c r="F272" s="53">
        <f t="shared" si="32"/>
        <v>9021</v>
      </c>
      <c r="G272" s="53">
        <f t="shared" si="28"/>
        <v>1020</v>
      </c>
      <c r="H272" s="46">
        <f t="shared" si="29"/>
        <v>4.3870199999999997</v>
      </c>
      <c r="I272" s="49">
        <f t="shared" si="30"/>
        <v>3.4097161506965379</v>
      </c>
      <c r="K272" s="15"/>
      <c r="O272"/>
      <c r="P272"/>
      <c r="Q272"/>
      <c r="R272"/>
      <c r="S272"/>
      <c r="T272"/>
      <c r="U272"/>
      <c r="V272"/>
      <c r="W272"/>
      <c r="X272"/>
      <c r="Y272"/>
      <c r="Z272"/>
    </row>
    <row r="273" spans="2:26" s="11" customFormat="1" x14ac:dyDescent="0.2">
      <c r="B273" s="26">
        <f t="shared" si="31"/>
        <v>45548</v>
      </c>
      <c r="C273" s="47">
        <f t="shared" si="25"/>
        <v>257</v>
      </c>
      <c r="D273" s="52">
        <f t="shared" si="26"/>
        <v>4.3947962804316232</v>
      </c>
      <c r="E273" s="53">
        <f t="shared" si="27"/>
        <v>4.2230039744710224</v>
      </c>
      <c r="F273" s="53">
        <f t="shared" si="32"/>
        <v>9022</v>
      </c>
      <c r="G273" s="53">
        <f t="shared" si="28"/>
        <v>1024</v>
      </c>
      <c r="H273" s="46">
        <f t="shared" si="29"/>
        <v>4.4042240000000001</v>
      </c>
      <c r="I273" s="49">
        <f t="shared" si="30"/>
        <v>3.0109414281866127</v>
      </c>
      <c r="K273" s="15"/>
      <c r="O273"/>
      <c r="P273"/>
      <c r="Q273"/>
      <c r="R273"/>
      <c r="S273"/>
      <c r="T273"/>
      <c r="U273"/>
      <c r="V273"/>
      <c r="W273"/>
      <c r="X273"/>
      <c r="Y273"/>
      <c r="Z273"/>
    </row>
    <row r="274" spans="2:26" s="11" customFormat="1" x14ac:dyDescent="0.2">
      <c r="B274" s="26">
        <f t="shared" si="31"/>
        <v>45549</v>
      </c>
      <c r="C274" s="47">
        <f t="shared" ref="C274:C337" si="33">B274-DATE(YEAR(B274),1,0)</f>
        <v>258</v>
      </c>
      <c r="D274" s="52">
        <f t="shared" ref="D274:D337" si="34">2*PI()*(C274-1)/$D$5</f>
        <v>4.4119634534020591</v>
      </c>
      <c r="E274" s="53">
        <f t="shared" ref="E274:E337" si="35">-(0.019+7.353*SIN(H274+6.209)+9.927*SIN(2*H274+0.37)+0.337*SIN(3*H274+0.304)+0.232*SIN(4*H274+0.715))</f>
        <v>4.5779370790754879</v>
      </c>
      <c r="F274" s="53">
        <f t="shared" si="32"/>
        <v>9023</v>
      </c>
      <c r="G274" s="53">
        <f t="shared" ref="G274:G337" si="36">MOD(4*F274,1461)</f>
        <v>1028</v>
      </c>
      <c r="H274" s="46">
        <f t="shared" ref="H274:H337" si="37">G274*0.004301</f>
        <v>4.4214280000000006</v>
      </c>
      <c r="I274" s="49">
        <f t="shared" ref="I274:I337" si="38">-23.45*COS((PI()/180)*(360/$D$5)*(C274+10))</f>
        <v>2.6112793674177626</v>
      </c>
      <c r="K274" s="15"/>
      <c r="O274"/>
      <c r="P274"/>
      <c r="Q274"/>
      <c r="R274"/>
      <c r="S274"/>
      <c r="T274"/>
      <c r="U274"/>
      <c r="V274"/>
      <c r="W274"/>
      <c r="X274"/>
      <c r="Y274"/>
      <c r="Z274"/>
    </row>
    <row r="275" spans="2:26" s="11" customFormat="1" x14ac:dyDescent="0.2">
      <c r="B275" s="26">
        <f t="shared" ref="B275:B338" si="39">B274+1</f>
        <v>45550</v>
      </c>
      <c r="C275" s="47">
        <f t="shared" si="33"/>
        <v>259</v>
      </c>
      <c r="D275" s="52">
        <f t="shared" si="34"/>
        <v>4.429130626372495</v>
      </c>
      <c r="E275" s="53">
        <f t="shared" si="35"/>
        <v>4.9335887943287888</v>
      </c>
      <c r="F275" s="53">
        <f t="shared" si="32"/>
        <v>9024</v>
      </c>
      <c r="G275" s="53">
        <f t="shared" si="36"/>
        <v>1032</v>
      </c>
      <c r="H275" s="46">
        <f t="shared" si="37"/>
        <v>4.4386320000000001</v>
      </c>
      <c r="I275" s="49">
        <f t="shared" si="38"/>
        <v>2.210847750633703</v>
      </c>
      <c r="K275" s="15"/>
      <c r="O275"/>
      <c r="P275"/>
      <c r="Q275"/>
      <c r="R275"/>
      <c r="S275"/>
      <c r="T275"/>
      <c r="U275"/>
      <c r="V275"/>
      <c r="W275"/>
      <c r="X275"/>
      <c r="Y275"/>
      <c r="Z275"/>
    </row>
    <row r="276" spans="2:26" s="11" customFormat="1" x14ac:dyDescent="0.2">
      <c r="B276" s="26">
        <f t="shared" si="39"/>
        <v>45551</v>
      </c>
      <c r="C276" s="47">
        <f t="shared" si="33"/>
        <v>260</v>
      </c>
      <c r="D276" s="52">
        <f t="shared" si="34"/>
        <v>4.4462977993429309</v>
      </c>
      <c r="E276" s="53">
        <f t="shared" si="35"/>
        <v>5.2896424664262218</v>
      </c>
      <c r="F276" s="53">
        <f t="shared" si="32"/>
        <v>9025</v>
      </c>
      <c r="G276" s="53">
        <f t="shared" si="36"/>
        <v>1036</v>
      </c>
      <c r="H276" s="46">
        <f t="shared" si="37"/>
        <v>4.4558360000000006</v>
      </c>
      <c r="I276" s="49">
        <f t="shared" si="38"/>
        <v>1.8097645868698586</v>
      </c>
      <c r="K276" s="15"/>
      <c r="O276"/>
      <c r="P276"/>
      <c r="Q276"/>
      <c r="R276"/>
      <c r="S276"/>
      <c r="T276"/>
      <c r="U276"/>
      <c r="V276"/>
      <c r="W276"/>
      <c r="X276"/>
      <c r="Y276"/>
      <c r="Z276"/>
    </row>
    <row r="277" spans="2:26" s="11" customFormat="1" x14ac:dyDescent="0.2">
      <c r="B277" s="26">
        <f t="shared" si="39"/>
        <v>45552</v>
      </c>
      <c r="C277" s="47">
        <f t="shared" si="33"/>
        <v>261</v>
      </c>
      <c r="D277" s="52">
        <f t="shared" si="34"/>
        <v>4.4634649723133668</v>
      </c>
      <c r="E277" s="53">
        <f t="shared" si="35"/>
        <v>5.6457794415159803</v>
      </c>
      <c r="F277" s="53">
        <f t="shared" si="32"/>
        <v>9026</v>
      </c>
      <c r="G277" s="53">
        <f t="shared" si="36"/>
        <v>1040</v>
      </c>
      <c r="H277" s="46">
        <f t="shared" si="37"/>
        <v>4.4730400000000001</v>
      </c>
      <c r="I277" s="49">
        <f t="shared" si="38"/>
        <v>1.4081480771755421</v>
      </c>
      <c r="K277" s="15"/>
      <c r="O277"/>
      <c r="P277"/>
      <c r="Q277"/>
      <c r="R277"/>
      <c r="S277"/>
      <c r="T277"/>
      <c r="U277"/>
      <c r="V277"/>
      <c r="W277"/>
      <c r="X277"/>
      <c r="Y277"/>
      <c r="Z277"/>
    </row>
    <row r="278" spans="2:26" s="11" customFormat="1" x14ac:dyDescent="0.2">
      <c r="B278" s="26">
        <f t="shared" si="39"/>
        <v>45553</v>
      </c>
      <c r="C278" s="47">
        <f t="shared" si="33"/>
        <v>262</v>
      </c>
      <c r="D278" s="52">
        <f t="shared" si="34"/>
        <v>4.4806321452838027</v>
      </c>
      <c r="E278" s="53">
        <f t="shared" si="35"/>
        <v>6.0016791471400364</v>
      </c>
      <c r="F278" s="53">
        <f t="shared" si="32"/>
        <v>9027</v>
      </c>
      <c r="G278" s="53">
        <f t="shared" si="36"/>
        <v>1044</v>
      </c>
      <c r="H278" s="46">
        <f t="shared" si="37"/>
        <v>4.4902440000000006</v>
      </c>
      <c r="I278" s="49">
        <f t="shared" si="38"/>
        <v>1.0061165797795582</v>
      </c>
      <c r="K278" s="15"/>
      <c r="O278"/>
      <c r="P278"/>
      <c r="Q278"/>
      <c r="R278"/>
      <c r="S278"/>
      <c r="T278"/>
      <c r="U278"/>
      <c r="V278"/>
      <c r="W278"/>
      <c r="X278"/>
      <c r="Y278"/>
      <c r="Z278"/>
    </row>
    <row r="279" spans="2:26" s="11" customFormat="1" x14ac:dyDescent="0.2">
      <c r="B279" s="26">
        <f t="shared" si="39"/>
        <v>45554</v>
      </c>
      <c r="C279" s="47">
        <f t="shared" si="33"/>
        <v>263</v>
      </c>
      <c r="D279" s="52">
        <f t="shared" si="34"/>
        <v>4.4977993182542395</v>
      </c>
      <c r="E279" s="53">
        <f t="shared" si="35"/>
        <v>6.3570191739951118</v>
      </c>
      <c r="F279" s="53">
        <f t="shared" si="32"/>
        <v>9028</v>
      </c>
      <c r="G279" s="53">
        <f t="shared" si="36"/>
        <v>1048</v>
      </c>
      <c r="H279" s="46">
        <f t="shared" si="37"/>
        <v>4.5074480000000001</v>
      </c>
      <c r="I279" s="49">
        <f t="shared" si="38"/>
        <v>0.60378857520949203</v>
      </c>
      <c r="K279" s="15"/>
      <c r="O279"/>
      <c r="P279"/>
      <c r="Q279"/>
      <c r="R279"/>
      <c r="S279"/>
      <c r="T279"/>
      <c r="U279"/>
      <c r="V279"/>
      <c r="W279"/>
      <c r="X279"/>
      <c r="Y279"/>
      <c r="Z279"/>
    </row>
    <row r="280" spans="2:26" s="11" customFormat="1" x14ac:dyDescent="0.2">
      <c r="B280" s="26">
        <f t="shared" si="39"/>
        <v>45555</v>
      </c>
      <c r="C280" s="47">
        <f t="shared" si="33"/>
        <v>264</v>
      </c>
      <c r="D280" s="52">
        <f t="shared" si="34"/>
        <v>4.5149664912246754</v>
      </c>
      <c r="E280" s="53">
        <f t="shared" si="35"/>
        <v>6.7114753592197856</v>
      </c>
      <c r="F280" s="53">
        <f t="shared" si="32"/>
        <v>9029</v>
      </c>
      <c r="G280" s="53">
        <f t="shared" si="36"/>
        <v>1052</v>
      </c>
      <c r="H280" s="46">
        <f t="shared" si="37"/>
        <v>4.5246520000000006</v>
      </c>
      <c r="I280" s="49">
        <f t="shared" si="38"/>
        <v>0.20128263137495472</v>
      </c>
      <c r="K280" s="15"/>
      <c r="O280"/>
      <c r="P280"/>
      <c r="Q280"/>
      <c r="R280"/>
      <c r="S280"/>
      <c r="T280"/>
      <c r="U280"/>
      <c r="V280"/>
      <c r="W280"/>
      <c r="X280"/>
      <c r="Y280"/>
      <c r="Z280"/>
    </row>
    <row r="281" spans="2:26" s="11" customFormat="1" x14ac:dyDescent="0.2">
      <c r="B281" s="26">
        <f t="shared" si="39"/>
        <v>45556</v>
      </c>
      <c r="C281" s="47">
        <f t="shared" si="33"/>
        <v>265</v>
      </c>
      <c r="D281" s="52">
        <f t="shared" si="34"/>
        <v>4.5321336641951113</v>
      </c>
      <c r="E281" s="53">
        <f t="shared" si="35"/>
        <v>7.0647218724230996</v>
      </c>
      <c r="F281" s="53">
        <f t="shared" si="32"/>
        <v>9030</v>
      </c>
      <c r="G281" s="53">
        <f t="shared" si="36"/>
        <v>1056</v>
      </c>
      <c r="H281" s="46">
        <f t="shared" si="37"/>
        <v>4.5418560000000001</v>
      </c>
      <c r="I281" s="49">
        <f t="shared" si="38"/>
        <v>-0.20128263137494609</v>
      </c>
      <c r="K281" s="15"/>
      <c r="O281"/>
      <c r="P281"/>
      <c r="Q281"/>
      <c r="R281"/>
      <c r="S281"/>
      <c r="T281"/>
      <c r="U281"/>
      <c r="V281"/>
      <c r="W281"/>
      <c r="X281"/>
      <c r="Y281"/>
      <c r="Z281"/>
    </row>
    <row r="282" spans="2:26" s="11" customFormat="1" x14ac:dyDescent="0.2">
      <c r="B282" s="26">
        <f t="shared" si="39"/>
        <v>45557</v>
      </c>
      <c r="C282" s="47">
        <f t="shared" si="33"/>
        <v>266</v>
      </c>
      <c r="D282" s="52">
        <f t="shared" si="34"/>
        <v>4.5493008371655472</v>
      </c>
      <c r="E282" s="53">
        <f t="shared" si="35"/>
        <v>7.4164313056738882</v>
      </c>
      <c r="F282" s="53">
        <f t="shared" si="32"/>
        <v>9031</v>
      </c>
      <c r="G282" s="53">
        <f t="shared" si="36"/>
        <v>1060</v>
      </c>
      <c r="H282" s="46">
        <f t="shared" si="37"/>
        <v>4.5590600000000006</v>
      </c>
      <c r="I282" s="49">
        <f t="shared" si="38"/>
        <v>-0.60378857520948348</v>
      </c>
      <c r="K282" s="15"/>
      <c r="O282"/>
      <c r="P282"/>
      <c r="Q282"/>
      <c r="R282"/>
      <c r="S282"/>
      <c r="T282"/>
      <c r="U282"/>
      <c r="V282"/>
      <c r="W282"/>
      <c r="X282"/>
      <c r="Y282"/>
      <c r="Z282"/>
    </row>
    <row r="283" spans="2:26" s="11" customFormat="1" x14ac:dyDescent="0.2">
      <c r="B283" s="26">
        <f t="shared" si="39"/>
        <v>45558</v>
      </c>
      <c r="C283" s="47">
        <f t="shared" si="33"/>
        <v>267</v>
      </c>
      <c r="D283" s="52">
        <f t="shared" si="34"/>
        <v>4.5664680101359831</v>
      </c>
      <c r="E283" s="53">
        <f t="shared" si="35"/>
        <v>7.7662747686643865</v>
      </c>
      <c r="F283" s="53">
        <f t="shared" si="32"/>
        <v>9032</v>
      </c>
      <c r="G283" s="53">
        <f t="shared" si="36"/>
        <v>1064</v>
      </c>
      <c r="H283" s="46">
        <f t="shared" si="37"/>
        <v>4.5762640000000001</v>
      </c>
      <c r="I283" s="49">
        <f t="shared" si="38"/>
        <v>-1.0061165797795495</v>
      </c>
      <c r="K283" s="15"/>
      <c r="O283"/>
      <c r="P283"/>
      <c r="Q283"/>
      <c r="R283"/>
      <c r="S283"/>
      <c r="T283"/>
      <c r="U283"/>
      <c r="V283"/>
      <c r="W283"/>
      <c r="X283"/>
      <c r="Y283"/>
      <c r="Z283"/>
    </row>
    <row r="284" spans="2:26" s="11" customFormat="1" x14ac:dyDescent="0.2">
      <c r="B284" s="26">
        <f t="shared" si="39"/>
        <v>45559</v>
      </c>
      <c r="C284" s="47">
        <f t="shared" si="33"/>
        <v>268</v>
      </c>
      <c r="D284" s="52">
        <f t="shared" si="34"/>
        <v>4.583635183106419</v>
      </c>
      <c r="E284" s="53">
        <f t="shared" si="35"/>
        <v>8.1139219902504891</v>
      </c>
      <c r="F284" s="53">
        <f t="shared" si="32"/>
        <v>9033</v>
      </c>
      <c r="G284" s="53">
        <f t="shared" si="36"/>
        <v>1068</v>
      </c>
      <c r="H284" s="46">
        <f t="shared" si="37"/>
        <v>4.5934680000000006</v>
      </c>
      <c r="I284" s="49">
        <f t="shared" si="38"/>
        <v>-1.4081480771755337</v>
      </c>
      <c r="K284" s="15"/>
      <c r="O284"/>
      <c r="P284"/>
      <c r="Q284"/>
      <c r="R284"/>
      <c r="S284"/>
      <c r="T284"/>
      <c r="U284"/>
      <c r="V284"/>
      <c r="W284"/>
      <c r="X284"/>
      <c r="Y284"/>
      <c r="Z284"/>
    </row>
    <row r="285" spans="2:26" s="11" customFormat="1" x14ac:dyDescent="0.2">
      <c r="B285" s="26">
        <f t="shared" si="39"/>
        <v>45560</v>
      </c>
      <c r="C285" s="47">
        <f t="shared" si="33"/>
        <v>269</v>
      </c>
      <c r="D285" s="52">
        <f t="shared" si="34"/>
        <v>4.6008023560768558</v>
      </c>
      <c r="E285" s="53">
        <f t="shared" si="35"/>
        <v>8.4590414275500567</v>
      </c>
      <c r="F285" s="53">
        <f t="shared" ref="F285:F348" si="40">367*$D$3-INT(7/4*$D$3)-INT(3*(INT(($D$3-8/7)/100)+1)/4)+1721059.5-1+C285+0.5-$D$10</f>
        <v>9034</v>
      </c>
      <c r="G285" s="53">
        <f t="shared" si="36"/>
        <v>1072</v>
      </c>
      <c r="H285" s="46">
        <f t="shared" si="37"/>
        <v>4.6106720000000001</v>
      </c>
      <c r="I285" s="49">
        <f t="shared" si="38"/>
        <v>-1.8097645868698502</v>
      </c>
      <c r="K285" s="15"/>
      <c r="O285"/>
      <c r="P285"/>
      <c r="Q285"/>
      <c r="R285"/>
      <c r="S285"/>
      <c r="T285"/>
      <c r="U285"/>
      <c r="V285"/>
      <c r="W285"/>
      <c r="X285"/>
      <c r="Y285"/>
      <c r="Z285"/>
    </row>
    <row r="286" spans="2:26" s="11" customFormat="1" x14ac:dyDescent="0.2">
      <c r="B286" s="26">
        <f t="shared" si="39"/>
        <v>45561</v>
      </c>
      <c r="C286" s="47">
        <f t="shared" si="33"/>
        <v>270</v>
      </c>
      <c r="D286" s="52">
        <f t="shared" si="34"/>
        <v>4.6179695290472917</v>
      </c>
      <c r="E286" s="53">
        <f t="shared" si="35"/>
        <v>8.8013003837546204</v>
      </c>
      <c r="F286" s="53">
        <f t="shared" si="40"/>
        <v>9035</v>
      </c>
      <c r="G286" s="53">
        <f t="shared" si="36"/>
        <v>1076</v>
      </c>
      <c r="H286" s="46">
        <f t="shared" si="37"/>
        <v>4.6278760000000005</v>
      </c>
      <c r="I286" s="49">
        <f t="shared" si="38"/>
        <v>-2.2108477506336941</v>
      </c>
      <c r="K286" s="15"/>
      <c r="O286"/>
      <c r="P286"/>
      <c r="Q286"/>
      <c r="R286"/>
      <c r="S286"/>
      <c r="T286"/>
      <c r="U286"/>
      <c r="V286"/>
      <c r="W286"/>
      <c r="X286"/>
      <c r="Y286"/>
      <c r="Z286"/>
    </row>
    <row r="287" spans="2:26" s="11" customFormat="1" x14ac:dyDescent="0.2">
      <c r="B287" s="26">
        <f t="shared" si="39"/>
        <v>45562</v>
      </c>
      <c r="C287" s="47">
        <f t="shared" si="33"/>
        <v>271</v>
      </c>
      <c r="D287" s="52">
        <f t="shared" si="34"/>
        <v>4.6351367020177277</v>
      </c>
      <c r="E287" s="53">
        <f t="shared" si="35"/>
        <v>9.1403651357739406</v>
      </c>
      <c r="F287" s="53">
        <f t="shared" si="40"/>
        <v>9036</v>
      </c>
      <c r="G287" s="53">
        <f t="shared" si="36"/>
        <v>1080</v>
      </c>
      <c r="H287" s="46">
        <f t="shared" si="37"/>
        <v>4.6450800000000001</v>
      </c>
      <c r="I287" s="49">
        <f t="shared" si="38"/>
        <v>-2.6112793674177541</v>
      </c>
      <c r="K287" s="15"/>
      <c r="O287"/>
      <c r="P287"/>
      <c r="Q287"/>
      <c r="R287"/>
      <c r="S287"/>
      <c r="T287"/>
      <c r="U287"/>
      <c r="V287"/>
      <c r="W287"/>
      <c r="X287"/>
      <c r="Y287"/>
      <c r="Z287"/>
    </row>
    <row r="288" spans="2:26" s="11" customFormat="1" x14ac:dyDescent="0.2">
      <c r="B288" s="26">
        <f t="shared" si="39"/>
        <v>45563</v>
      </c>
      <c r="C288" s="47">
        <f t="shared" si="33"/>
        <v>272</v>
      </c>
      <c r="D288" s="52">
        <f t="shared" si="34"/>
        <v>4.6523038749881636</v>
      </c>
      <c r="E288" s="53">
        <f t="shared" si="35"/>
        <v>9.4759010727921371</v>
      </c>
      <c r="F288" s="53">
        <f t="shared" si="40"/>
        <v>9037</v>
      </c>
      <c r="G288" s="53">
        <f t="shared" si="36"/>
        <v>1084</v>
      </c>
      <c r="H288" s="46">
        <f t="shared" si="37"/>
        <v>4.6622840000000005</v>
      </c>
      <c r="I288" s="49">
        <f t="shared" si="38"/>
        <v>-3.0109414281866251</v>
      </c>
      <c r="K288" s="15"/>
      <c r="O288"/>
      <c r="P288"/>
      <c r="Q288"/>
      <c r="R288"/>
      <c r="S288"/>
      <c r="T288"/>
      <c r="U288"/>
      <c r="V288"/>
      <c r="W288"/>
      <c r="X288"/>
      <c r="Y288"/>
      <c r="Z288"/>
    </row>
    <row r="289" spans="2:26" s="11" customFormat="1" x14ac:dyDescent="0.2">
      <c r="B289" s="26">
        <f t="shared" si="39"/>
        <v>45564</v>
      </c>
      <c r="C289" s="47">
        <f t="shared" si="33"/>
        <v>273</v>
      </c>
      <c r="D289" s="52">
        <f t="shared" si="34"/>
        <v>4.6694710479586004</v>
      </c>
      <c r="E289" s="53">
        <f t="shared" si="35"/>
        <v>9.8075728467639465</v>
      </c>
      <c r="F289" s="53">
        <f t="shared" si="40"/>
        <v>9038</v>
      </c>
      <c r="G289" s="53">
        <f t="shared" si="36"/>
        <v>1088</v>
      </c>
      <c r="H289" s="46">
        <f t="shared" si="37"/>
        <v>4.6794880000000001</v>
      </c>
      <c r="I289" s="49">
        <f t="shared" si="38"/>
        <v>-3.4097161506965294</v>
      </c>
      <c r="K289" s="15"/>
      <c r="O289"/>
      <c r="P289"/>
      <c r="Q289"/>
      <c r="R289"/>
      <c r="S289"/>
      <c r="T289"/>
      <c r="U289"/>
      <c r="V289"/>
      <c r="W289"/>
      <c r="X289"/>
      <c r="Y289"/>
      <c r="Z289"/>
    </row>
    <row r="290" spans="2:26" s="11" customFormat="1" x14ac:dyDescent="0.2">
      <c r="B290" s="26">
        <f t="shared" si="39"/>
        <v>45565</v>
      </c>
      <c r="C290" s="47">
        <f t="shared" si="33"/>
        <v>274</v>
      </c>
      <c r="D290" s="52">
        <f t="shared" si="34"/>
        <v>4.6866382209290363</v>
      </c>
      <c r="E290" s="53">
        <f t="shared" si="35"/>
        <v>10.13504453582498</v>
      </c>
      <c r="F290" s="53">
        <f t="shared" si="40"/>
        <v>9039</v>
      </c>
      <c r="G290" s="53">
        <f t="shared" si="36"/>
        <v>1092</v>
      </c>
      <c r="H290" s="46">
        <f t="shared" si="37"/>
        <v>4.6966920000000005</v>
      </c>
      <c r="I290" s="49">
        <f t="shared" si="38"/>
        <v>-3.8074860142064102</v>
      </c>
      <c r="K290" s="15"/>
      <c r="O290"/>
      <c r="P290"/>
      <c r="Q290"/>
      <c r="R290"/>
      <c r="S290"/>
      <c r="T290"/>
      <c r="U290"/>
      <c r="V290"/>
      <c r="W290"/>
      <c r="X290"/>
      <c r="Y290"/>
      <c r="Z290"/>
    </row>
    <row r="291" spans="2:26" s="11" customFormat="1" x14ac:dyDescent="0.2">
      <c r="B291" s="26">
        <f t="shared" si="39"/>
        <v>45566</v>
      </c>
      <c r="C291" s="47">
        <f t="shared" si="33"/>
        <v>275</v>
      </c>
      <c r="D291" s="52">
        <f t="shared" si="34"/>
        <v>4.7038053938994722</v>
      </c>
      <c r="E291" s="53">
        <f t="shared" si="35"/>
        <v>10.457979821526177</v>
      </c>
      <c r="F291" s="53">
        <f t="shared" si="40"/>
        <v>9040</v>
      </c>
      <c r="G291" s="53">
        <f t="shared" si="36"/>
        <v>1096</v>
      </c>
      <c r="H291" s="46">
        <f t="shared" si="37"/>
        <v>4.7138960000000001</v>
      </c>
      <c r="I291" s="49">
        <f t="shared" si="38"/>
        <v>-4.2041337941117485</v>
      </c>
      <c r="K291" s="15"/>
      <c r="O291"/>
      <c r="P291"/>
      <c r="Q291"/>
      <c r="R291"/>
      <c r="S291"/>
      <c r="T291"/>
      <c r="U291"/>
      <c r="V291"/>
      <c r="W291"/>
      <c r="X291"/>
      <c r="Y291"/>
      <c r="Z291"/>
    </row>
    <row r="292" spans="2:26" s="11" customFormat="1" x14ac:dyDescent="0.2">
      <c r="B292" s="26">
        <f t="shared" si="39"/>
        <v>45567</v>
      </c>
      <c r="C292" s="47">
        <f t="shared" si="33"/>
        <v>276</v>
      </c>
      <c r="D292" s="52">
        <f t="shared" si="34"/>
        <v>4.7209725668699081</v>
      </c>
      <c r="E292" s="53">
        <f t="shared" si="35"/>
        <v>10.776042180734956</v>
      </c>
      <c r="F292" s="53">
        <f t="shared" si="40"/>
        <v>9041</v>
      </c>
      <c r="G292" s="53">
        <f t="shared" si="36"/>
        <v>1100</v>
      </c>
      <c r="H292" s="46">
        <f t="shared" si="37"/>
        <v>4.7311000000000005</v>
      </c>
      <c r="I292" s="49">
        <f t="shared" si="38"/>
        <v>-4.5995425964912142</v>
      </c>
      <c r="K292" s="15"/>
      <c r="O292"/>
      <c r="P292"/>
      <c r="Q292"/>
      <c r="R292"/>
      <c r="S292"/>
      <c r="T292"/>
      <c r="U292"/>
      <c r="V292"/>
      <c r="W292"/>
      <c r="X292"/>
      <c r="Y292"/>
      <c r="Z292"/>
    </row>
    <row r="293" spans="2:26" s="11" customFormat="1" x14ac:dyDescent="0.2">
      <c r="B293" s="26">
        <f t="shared" si="39"/>
        <v>45568</v>
      </c>
      <c r="C293" s="47">
        <f t="shared" si="33"/>
        <v>277</v>
      </c>
      <c r="D293" s="52">
        <f t="shared" si="34"/>
        <v>4.738139739840344</v>
      </c>
      <c r="E293" s="53">
        <f t="shared" si="35"/>
        <v>11.088895092969619</v>
      </c>
      <c r="F293" s="53">
        <f t="shared" si="40"/>
        <v>9042</v>
      </c>
      <c r="G293" s="53">
        <f t="shared" si="36"/>
        <v>1104</v>
      </c>
      <c r="H293" s="46">
        <f t="shared" si="37"/>
        <v>4.7483040000000001</v>
      </c>
      <c r="I293" s="49">
        <f t="shared" si="38"/>
        <v>-4.9935958925558408</v>
      </c>
      <c r="K293" s="15"/>
      <c r="O293"/>
      <c r="P293"/>
      <c r="Q293"/>
      <c r="R293"/>
      <c r="S293"/>
      <c r="T293"/>
      <c r="U293"/>
      <c r="V293"/>
      <c r="W293"/>
      <c r="X293"/>
      <c r="Y293"/>
      <c r="Z293"/>
    </row>
    <row r="294" spans="2:26" s="11" customFormat="1" x14ac:dyDescent="0.2">
      <c r="B294" s="26">
        <f t="shared" si="39"/>
        <v>45569</v>
      </c>
      <c r="C294" s="47">
        <f t="shared" si="33"/>
        <v>278</v>
      </c>
      <c r="D294" s="52">
        <f t="shared" si="34"/>
        <v>4.7553069128107799</v>
      </c>
      <c r="E294" s="53">
        <f t="shared" si="35"/>
        <v>11.396202263853997</v>
      </c>
      <c r="F294" s="53">
        <f t="shared" si="40"/>
        <v>9043</v>
      </c>
      <c r="G294" s="53">
        <f t="shared" si="36"/>
        <v>1108</v>
      </c>
      <c r="H294" s="46">
        <f t="shared" si="37"/>
        <v>4.7655080000000005</v>
      </c>
      <c r="I294" s="49">
        <f t="shared" si="38"/>
        <v>-5.3861775529905946</v>
      </c>
      <c r="K294" s="15"/>
      <c r="O294"/>
      <c r="P294"/>
      <c r="Q294"/>
      <c r="R294"/>
      <c r="S294"/>
      <c r="T294"/>
      <c r="U294"/>
      <c r="V294"/>
      <c r="W294"/>
      <c r="X294"/>
      <c r="Y294"/>
      <c r="Z294"/>
    </row>
    <row r="295" spans="2:26" s="11" customFormat="1" x14ac:dyDescent="0.2">
      <c r="B295" s="26">
        <f t="shared" si="39"/>
        <v>45570</v>
      </c>
      <c r="C295" s="47">
        <f t="shared" si="33"/>
        <v>279</v>
      </c>
      <c r="D295" s="52">
        <f t="shared" si="34"/>
        <v>4.7724740857812158</v>
      </c>
      <c r="E295" s="53">
        <f t="shared" si="35"/>
        <v>11.697627865292452</v>
      </c>
      <c r="F295" s="53">
        <f t="shared" si="40"/>
        <v>9044</v>
      </c>
      <c r="G295" s="53">
        <f t="shared" si="36"/>
        <v>1112</v>
      </c>
      <c r="H295" s="46">
        <f t="shared" si="37"/>
        <v>4.7827120000000001</v>
      </c>
      <c r="I295" s="49">
        <f t="shared" si="38"/>
        <v>-5.7771718821782363</v>
      </c>
      <c r="K295" s="15"/>
      <c r="O295"/>
      <c r="P295"/>
      <c r="Q295"/>
      <c r="R295"/>
      <c r="S295"/>
      <c r="T295"/>
      <c r="U295"/>
      <c r="V295"/>
      <c r="W295"/>
      <c r="X295"/>
      <c r="Y295"/>
      <c r="Z295"/>
    </row>
    <row r="296" spans="2:26" s="11" customFormat="1" x14ac:dyDescent="0.2">
      <c r="B296" s="26">
        <f t="shared" si="39"/>
        <v>45571</v>
      </c>
      <c r="C296" s="47">
        <f t="shared" si="33"/>
        <v>280</v>
      </c>
      <c r="D296" s="52">
        <f t="shared" si="34"/>
        <v>4.7896412587516517</v>
      </c>
      <c r="E296" s="53">
        <f t="shared" si="35"/>
        <v>11.992836792875492</v>
      </c>
      <c r="F296" s="53">
        <f t="shared" si="40"/>
        <v>9045</v>
      </c>
      <c r="G296" s="53">
        <f t="shared" si="36"/>
        <v>1116</v>
      </c>
      <c r="H296" s="46">
        <f t="shared" si="37"/>
        <v>4.7999160000000005</v>
      </c>
      <c r="I296" s="49">
        <f t="shared" si="38"/>
        <v>-6.166463652295274</v>
      </c>
      <c r="K296" s="15"/>
      <c r="O296"/>
      <c r="P296"/>
      <c r="Q296"/>
      <c r="R296"/>
      <c r="S296"/>
      <c r="T296"/>
      <c r="U296"/>
      <c r="V296"/>
      <c r="W296"/>
      <c r="X296"/>
      <c r="Y296"/>
      <c r="Z296"/>
    </row>
    <row r="297" spans="2:26" s="11" customFormat="1" x14ac:dyDescent="0.2">
      <c r="B297" s="26">
        <f t="shared" si="39"/>
        <v>45572</v>
      </c>
      <c r="C297" s="47">
        <f t="shared" si="33"/>
        <v>281</v>
      </c>
      <c r="D297" s="52">
        <f t="shared" si="34"/>
        <v>4.8068084317220876</v>
      </c>
      <c r="E297" s="53">
        <f t="shared" si="35"/>
        <v>12.281494940929974</v>
      </c>
      <c r="F297" s="53">
        <f t="shared" si="40"/>
        <v>9046</v>
      </c>
      <c r="G297" s="53">
        <f t="shared" si="36"/>
        <v>1120</v>
      </c>
      <c r="H297" s="46">
        <f t="shared" si="37"/>
        <v>4.8171200000000001</v>
      </c>
      <c r="I297" s="49">
        <f t="shared" si="38"/>
        <v>-6.5539381372702419</v>
      </c>
      <c r="K297" s="15"/>
      <c r="O297"/>
      <c r="P297"/>
      <c r="Q297"/>
      <c r="R297"/>
      <c r="S297"/>
      <c r="T297"/>
      <c r="U297"/>
      <c r="V297"/>
      <c r="W297"/>
      <c r="X297"/>
      <c r="Y297"/>
      <c r="Z297"/>
    </row>
    <row r="298" spans="2:26" s="11" customFormat="1" x14ac:dyDescent="0.2">
      <c r="B298" s="26">
        <f t="shared" si="39"/>
        <v>45573</v>
      </c>
      <c r="C298" s="47">
        <f t="shared" si="33"/>
        <v>282</v>
      </c>
      <c r="D298" s="52">
        <f t="shared" si="34"/>
        <v>4.8239756046925235</v>
      </c>
      <c r="E298" s="53">
        <f t="shared" si="35"/>
        <v>12.56326949552941</v>
      </c>
      <c r="F298" s="53">
        <f t="shared" si="40"/>
        <v>9047</v>
      </c>
      <c r="G298" s="53">
        <f t="shared" si="36"/>
        <v>1124</v>
      </c>
      <c r="H298" s="46">
        <f t="shared" si="37"/>
        <v>4.8343240000000005</v>
      </c>
      <c r="I298" s="49">
        <f t="shared" si="38"/>
        <v>-6.9394811465939341</v>
      </c>
      <c r="K298" s="15"/>
      <c r="O298"/>
      <c r="P298"/>
      <c r="Q298"/>
      <c r="R298"/>
      <c r="S298"/>
      <c r="T298"/>
      <c r="U298"/>
      <c r="V298"/>
      <c r="W298"/>
      <c r="X298"/>
      <c r="Y298"/>
      <c r="Z298"/>
    </row>
    <row r="299" spans="2:26" s="11" customFormat="1" x14ac:dyDescent="0.2">
      <c r="B299" s="26">
        <f t="shared" si="39"/>
        <v>45574</v>
      </c>
      <c r="C299" s="47">
        <f t="shared" si="33"/>
        <v>283</v>
      </c>
      <c r="D299" s="52">
        <f t="shared" si="34"/>
        <v>4.8411427776629594</v>
      </c>
      <c r="E299" s="53">
        <f t="shared" si="35"/>
        <v>12.837829245676007</v>
      </c>
      <c r="F299" s="53">
        <f t="shared" si="40"/>
        <v>9048</v>
      </c>
      <c r="G299" s="53">
        <f t="shared" si="36"/>
        <v>1128</v>
      </c>
      <c r="H299" s="46">
        <f t="shared" si="37"/>
        <v>4.8515280000000001</v>
      </c>
      <c r="I299" s="49">
        <f t="shared" si="38"/>
        <v>-7.32297905897188</v>
      </c>
      <c r="K299" s="15"/>
      <c r="O299"/>
      <c r="P299"/>
      <c r="Q299"/>
      <c r="R299"/>
      <c r="S299"/>
      <c r="T299"/>
      <c r="U299"/>
      <c r="V299"/>
      <c r="W299"/>
      <c r="X299"/>
      <c r="Y299"/>
      <c r="Z299"/>
    </row>
    <row r="300" spans="2:26" s="11" customFormat="1" x14ac:dyDescent="0.2">
      <c r="B300" s="26">
        <f t="shared" si="39"/>
        <v>45575</v>
      </c>
      <c r="C300" s="47">
        <f t="shared" si="33"/>
        <v>284</v>
      </c>
      <c r="D300" s="52">
        <f t="shared" si="34"/>
        <v>4.8583099506333962</v>
      </c>
      <c r="E300" s="53">
        <f t="shared" si="35"/>
        <v>13.104844912760973</v>
      </c>
      <c r="F300" s="53">
        <f t="shared" si="40"/>
        <v>9049</v>
      </c>
      <c r="G300" s="53">
        <f t="shared" si="36"/>
        <v>1132</v>
      </c>
      <c r="H300" s="46">
        <f t="shared" si="37"/>
        <v>4.8687320000000005</v>
      </c>
      <c r="I300" s="49">
        <f t="shared" si="38"/>
        <v>-7.7043188558090661</v>
      </c>
      <c r="K300" s="15"/>
      <c r="O300"/>
      <c r="P300"/>
      <c r="Q300"/>
      <c r="R300"/>
      <c r="S300"/>
      <c r="T300"/>
      <c r="U300"/>
      <c r="V300"/>
      <c r="W300"/>
      <c r="X300"/>
      <c r="Y300"/>
      <c r="Z300"/>
    </row>
    <row r="301" spans="2:26" s="11" customFormat="1" x14ac:dyDescent="0.2">
      <c r="B301" s="26">
        <f t="shared" si="39"/>
        <v>45576</v>
      </c>
      <c r="C301" s="47">
        <f t="shared" si="33"/>
        <v>285</v>
      </c>
      <c r="D301" s="52">
        <f t="shared" si="34"/>
        <v>4.8754771236038321</v>
      </c>
      <c r="E301" s="53">
        <f t="shared" si="35"/>
        <v>13.363989498299981</v>
      </c>
      <c r="F301" s="53">
        <f t="shared" si="40"/>
        <v>9050</v>
      </c>
      <c r="G301" s="53">
        <f t="shared" si="36"/>
        <v>1136</v>
      </c>
      <c r="H301" s="46">
        <f t="shared" si="37"/>
        <v>4.8859360000000001</v>
      </c>
      <c r="I301" s="49">
        <f t="shared" si="38"/>
        <v>-8.0833881545170367</v>
      </c>
      <c r="K301" s="15"/>
      <c r="O301"/>
      <c r="P301"/>
      <c r="Q301"/>
      <c r="R301"/>
      <c r="S301"/>
      <c r="T301"/>
      <c r="U301"/>
      <c r="V301"/>
      <c r="W301"/>
      <c r="X301"/>
      <c r="Y301"/>
      <c r="Z301"/>
    </row>
    <row r="302" spans="2:26" s="11" customFormat="1" x14ac:dyDescent="0.2">
      <c r="B302" s="26">
        <f t="shared" si="39"/>
        <v>45577</v>
      </c>
      <c r="C302" s="47">
        <f t="shared" si="33"/>
        <v>286</v>
      </c>
      <c r="D302" s="52">
        <f t="shared" si="34"/>
        <v>4.892644296574268</v>
      </c>
      <c r="E302" s="53">
        <f t="shared" si="35"/>
        <v>13.614938649830997</v>
      </c>
      <c r="F302" s="53">
        <f t="shared" si="40"/>
        <v>9051</v>
      </c>
      <c r="G302" s="53">
        <f t="shared" si="36"/>
        <v>1140</v>
      </c>
      <c r="H302" s="46">
        <f t="shared" si="37"/>
        <v>4.9031400000000005</v>
      </c>
      <c r="I302" s="49">
        <f t="shared" si="38"/>
        <v>-8.4600752416335556</v>
      </c>
      <c r="K302" s="15"/>
      <c r="O302"/>
      <c r="P302"/>
      <c r="Q302"/>
      <c r="R302"/>
      <c r="S302"/>
      <c r="T302"/>
      <c r="U302"/>
      <c r="V302"/>
      <c r="W302"/>
      <c r="X302"/>
      <c r="Y302"/>
      <c r="Z302"/>
    </row>
    <row r="303" spans="2:26" s="11" customFormat="1" x14ac:dyDescent="0.2">
      <c r="B303" s="26">
        <f t="shared" si="39"/>
        <v>45578</v>
      </c>
      <c r="C303" s="47">
        <f t="shared" si="33"/>
        <v>287</v>
      </c>
      <c r="D303" s="52">
        <f t="shared" si="34"/>
        <v>4.9098114695447039</v>
      </c>
      <c r="E303" s="53">
        <f t="shared" si="35"/>
        <v>13.857371044748414</v>
      </c>
      <c r="F303" s="53">
        <f t="shared" si="40"/>
        <v>9052</v>
      </c>
      <c r="G303" s="53">
        <f t="shared" si="36"/>
        <v>1144</v>
      </c>
      <c r="H303" s="46">
        <f t="shared" si="37"/>
        <v>4.9203440000000001</v>
      </c>
      <c r="I303" s="49">
        <f t="shared" si="38"/>
        <v>-8.8342691057450953</v>
      </c>
      <c r="K303" s="15"/>
      <c r="O303"/>
      <c r="P303"/>
      <c r="Q303"/>
      <c r="R303"/>
      <c r="S303"/>
      <c r="T303"/>
      <c r="U303"/>
      <c r="V303"/>
      <c r="W303"/>
      <c r="X303"/>
      <c r="Y303"/>
      <c r="Z303"/>
    </row>
    <row r="304" spans="2:26" s="11" customFormat="1" x14ac:dyDescent="0.2">
      <c r="B304" s="26">
        <f t="shared" si="39"/>
        <v>45579</v>
      </c>
      <c r="C304" s="47">
        <f t="shared" si="33"/>
        <v>288</v>
      </c>
      <c r="D304" s="52">
        <f t="shared" si="34"/>
        <v>4.9269786425151398</v>
      </c>
      <c r="E304" s="53">
        <f t="shared" si="35"/>
        <v>14.090968791735326</v>
      </c>
      <c r="F304" s="53">
        <f t="shared" si="40"/>
        <v>9053</v>
      </c>
      <c r="G304" s="53">
        <f t="shared" si="36"/>
        <v>1148</v>
      </c>
      <c r="H304" s="46">
        <f t="shared" si="37"/>
        <v>4.9375480000000005</v>
      </c>
      <c r="I304" s="49">
        <f t="shared" si="38"/>
        <v>-9.2058594702023306</v>
      </c>
      <c r="K304" s="15"/>
      <c r="O304"/>
      <c r="P304"/>
      <c r="Q304"/>
      <c r="R304"/>
      <c r="S304"/>
      <c r="T304"/>
      <c r="U304"/>
      <c r="V304"/>
      <c r="W304"/>
      <c r="X304"/>
      <c r="Y304"/>
      <c r="Z304"/>
    </row>
    <row r="305" spans="2:26" s="11" customFormat="1" x14ac:dyDescent="0.2">
      <c r="B305" s="26">
        <f t="shared" si="39"/>
        <v>45580</v>
      </c>
      <c r="C305" s="47">
        <f t="shared" si="33"/>
        <v>289</v>
      </c>
      <c r="D305" s="52">
        <f t="shared" si="34"/>
        <v>4.9441458154855757</v>
      </c>
      <c r="E305" s="53">
        <f t="shared" si="35"/>
        <v>14.315417849341083</v>
      </c>
      <c r="F305" s="53">
        <f t="shared" si="40"/>
        <v>9054</v>
      </c>
      <c r="G305" s="53">
        <f t="shared" si="36"/>
        <v>1152</v>
      </c>
      <c r="H305" s="46">
        <f t="shared" si="37"/>
        <v>4.954752</v>
      </c>
      <c r="I305" s="49">
        <f t="shared" si="38"/>
        <v>-9.5747368256192988</v>
      </c>
      <c r="K305" s="15"/>
      <c r="O305"/>
      <c r="P305"/>
      <c r="Q305"/>
      <c r="R305"/>
      <c r="S305"/>
      <c r="T305"/>
      <c r="U305"/>
      <c r="V305"/>
      <c r="W305"/>
      <c r="X305"/>
      <c r="Y305"/>
      <c r="Z305"/>
    </row>
    <row r="306" spans="2:26" s="11" customFormat="1" x14ac:dyDescent="0.2">
      <c r="B306" s="26">
        <f t="shared" si="39"/>
        <v>45581</v>
      </c>
      <c r="C306" s="47">
        <f t="shared" si="33"/>
        <v>290</v>
      </c>
      <c r="D306" s="52">
        <f t="shared" si="34"/>
        <v>4.9613129884560117</v>
      </c>
      <c r="E306" s="53">
        <f t="shared" si="35"/>
        <v>14.530408461138714</v>
      </c>
      <c r="F306" s="53">
        <f t="shared" si="40"/>
        <v>9055</v>
      </c>
      <c r="G306" s="53">
        <f t="shared" si="36"/>
        <v>1156</v>
      </c>
      <c r="H306" s="46">
        <f t="shared" si="37"/>
        <v>4.9719560000000005</v>
      </c>
      <c r="I306" s="49">
        <f t="shared" si="38"/>
        <v>-9.9407924621462289</v>
      </c>
      <c r="K306" s="15"/>
      <c r="O306"/>
      <c r="P306"/>
      <c r="Q306"/>
      <c r="R306"/>
      <c r="S306"/>
      <c r="T306"/>
      <c r="U306"/>
      <c r="V306"/>
      <c r="W306"/>
      <c r="X306"/>
      <c r="Y306"/>
      <c r="Z306"/>
    </row>
    <row r="307" spans="2:26" s="11" customFormat="1" x14ac:dyDescent="0.2">
      <c r="B307" s="26">
        <f t="shared" si="39"/>
        <v>45582</v>
      </c>
      <c r="C307" s="47">
        <f t="shared" si="33"/>
        <v>291</v>
      </c>
      <c r="D307" s="52">
        <f t="shared" si="34"/>
        <v>4.9784801614264476</v>
      </c>
      <c r="E307" s="53">
        <f t="shared" si="35"/>
        <v>14.73563560678331</v>
      </c>
      <c r="F307" s="53">
        <f t="shared" si="40"/>
        <v>9056</v>
      </c>
      <c r="G307" s="53">
        <f t="shared" si="36"/>
        <v>1160</v>
      </c>
      <c r="H307" s="46">
        <f t="shared" si="37"/>
        <v>4.98916</v>
      </c>
      <c r="I307" s="49">
        <f t="shared" si="38"/>
        <v>-10.303918501506864</v>
      </c>
      <c r="K307" s="15"/>
      <c r="O307"/>
      <c r="P307"/>
      <c r="Q307"/>
      <c r="R307"/>
      <c r="S307"/>
      <c r="T307"/>
      <c r="U307"/>
      <c r="V307"/>
      <c r="W307"/>
      <c r="X307"/>
      <c r="Y307"/>
      <c r="Z307"/>
    </row>
    <row r="308" spans="2:26" s="11" customFormat="1" x14ac:dyDescent="0.2">
      <c r="B308" s="26">
        <f t="shared" si="39"/>
        <v>45583</v>
      </c>
      <c r="C308" s="47">
        <f t="shared" si="33"/>
        <v>292</v>
      </c>
      <c r="D308" s="52">
        <f t="shared" si="34"/>
        <v>4.9956473343968844</v>
      </c>
      <c r="E308" s="53">
        <f t="shared" si="35"/>
        <v>14.930799468181476</v>
      </c>
      <c r="F308" s="53">
        <f t="shared" si="40"/>
        <v>9057</v>
      </c>
      <c r="G308" s="53">
        <f t="shared" si="36"/>
        <v>1164</v>
      </c>
      <c r="H308" s="46">
        <f t="shared" si="37"/>
        <v>5.0063640000000005</v>
      </c>
      <c r="I308" s="49">
        <f t="shared" si="38"/>
        <v>-10.664007928790671</v>
      </c>
      <c r="K308" s="15"/>
      <c r="O308"/>
      <c r="P308"/>
      <c r="Q308"/>
      <c r="R308"/>
      <c r="S308"/>
      <c r="T308"/>
      <c r="U308"/>
      <c r="V308"/>
      <c r="W308"/>
      <c r="X308"/>
      <c r="Y308"/>
      <c r="Z308"/>
    </row>
    <row r="309" spans="2:26" s="11" customFormat="1" x14ac:dyDescent="0.2">
      <c r="B309" s="26">
        <f t="shared" si="39"/>
        <v>45584</v>
      </c>
      <c r="C309" s="47">
        <f t="shared" si="33"/>
        <v>293</v>
      </c>
      <c r="D309" s="52">
        <f t="shared" si="34"/>
        <v>5.0128145073673203</v>
      </c>
      <c r="E309" s="53">
        <f t="shared" si="35"/>
        <v>15.11560590987183</v>
      </c>
      <c r="F309" s="53">
        <f t="shared" si="40"/>
        <v>9058</v>
      </c>
      <c r="G309" s="53">
        <f t="shared" si="36"/>
        <v>1168</v>
      </c>
      <c r="H309" s="46">
        <f t="shared" si="37"/>
        <v>5.023568</v>
      </c>
      <c r="I309" s="49">
        <f t="shared" si="38"/>
        <v>-11.020954623990644</v>
      </c>
      <c r="K309" s="15"/>
      <c r="O309"/>
      <c r="P309"/>
      <c r="Q309"/>
      <c r="R309"/>
      <c r="S309"/>
      <c r="T309"/>
      <c r="U309"/>
      <c r="V309"/>
      <c r="W309"/>
      <c r="X309"/>
      <c r="Y309"/>
      <c r="Z309"/>
    </row>
    <row r="310" spans="2:26" s="11" customFormat="1" x14ac:dyDescent="0.2">
      <c r="B310" s="26">
        <f t="shared" si="39"/>
        <v>45585</v>
      </c>
      <c r="C310" s="47">
        <f t="shared" si="33"/>
        <v>294</v>
      </c>
      <c r="D310" s="52">
        <f t="shared" si="34"/>
        <v>5.0299816803377562</v>
      </c>
      <c r="E310" s="53">
        <f t="shared" si="35"/>
        <v>15.28976697260962</v>
      </c>
      <c r="F310" s="53">
        <f t="shared" si="40"/>
        <v>9059</v>
      </c>
      <c r="G310" s="53">
        <f t="shared" si="36"/>
        <v>1172</v>
      </c>
      <c r="H310" s="46">
        <f t="shared" si="37"/>
        <v>5.0407720000000005</v>
      </c>
      <c r="I310" s="49">
        <f t="shared" si="38"/>
        <v>-11.374653393277354</v>
      </c>
      <c r="K310" s="15"/>
      <c r="O310"/>
      <c r="P310"/>
      <c r="Q310"/>
      <c r="R310"/>
      <c r="S310"/>
      <c r="T310"/>
      <c r="U310"/>
      <c r="V310"/>
      <c r="W310"/>
      <c r="X310"/>
      <c r="Y310"/>
      <c r="Z310"/>
    </row>
    <row r="311" spans="2:26" s="11" customFormat="1" x14ac:dyDescent="0.2">
      <c r="B311" s="26">
        <f t="shared" si="39"/>
        <v>45586</v>
      </c>
      <c r="C311" s="47">
        <f t="shared" si="33"/>
        <v>295</v>
      </c>
      <c r="D311" s="52">
        <f t="shared" si="34"/>
        <v>5.0471488533081921</v>
      </c>
      <c r="E311" s="53">
        <f t="shared" si="35"/>
        <v>15.453001379043693</v>
      </c>
      <c r="F311" s="53">
        <f t="shared" si="40"/>
        <v>9060</v>
      </c>
      <c r="G311" s="53">
        <f t="shared" si="36"/>
        <v>1176</v>
      </c>
      <c r="H311" s="46">
        <f t="shared" si="37"/>
        <v>5.057976</v>
      </c>
      <c r="I311" s="49">
        <f t="shared" si="38"/>
        <v>-11.725000000000001</v>
      </c>
      <c r="K311" s="15"/>
      <c r="O311"/>
      <c r="P311"/>
      <c r="Q311"/>
      <c r="R311"/>
      <c r="S311"/>
      <c r="T311"/>
      <c r="U311"/>
      <c r="V311"/>
      <c r="W311"/>
      <c r="X311"/>
      <c r="Y311"/>
      <c r="Z311"/>
    </row>
    <row r="312" spans="2:26" s="11" customFormat="1" x14ac:dyDescent="0.2">
      <c r="B312" s="26">
        <f t="shared" si="39"/>
        <v>45587</v>
      </c>
      <c r="C312" s="47">
        <f t="shared" si="33"/>
        <v>296</v>
      </c>
      <c r="D312" s="52">
        <f t="shared" si="34"/>
        <v>5.0643160262786289</v>
      </c>
      <c r="E312" s="53">
        <f t="shared" si="35"/>
        <v>15.605035050273596</v>
      </c>
      <c r="F312" s="53">
        <f t="shared" si="40"/>
        <v>9061</v>
      </c>
      <c r="G312" s="53">
        <f t="shared" si="36"/>
        <v>1180</v>
      </c>
      <c r="H312" s="46">
        <f t="shared" si="37"/>
        <v>5.0751800000000005</v>
      </c>
      <c r="I312" s="49">
        <f t="shared" si="38"/>
        <v>-12.071891195405531</v>
      </c>
      <c r="K312" s="15"/>
      <c r="O312"/>
      <c r="P312"/>
      <c r="Q312"/>
      <c r="R312"/>
      <c r="S312"/>
      <c r="T312"/>
      <c r="U312"/>
      <c r="V312"/>
      <c r="W312"/>
      <c r="X312"/>
      <c r="Y312"/>
      <c r="Z312"/>
    </row>
    <row r="313" spans="2:26" s="11" customFormat="1" x14ac:dyDescent="0.2">
      <c r="B313" s="26">
        <f t="shared" si="39"/>
        <v>45588</v>
      </c>
      <c r="C313" s="47">
        <f t="shared" si="33"/>
        <v>297</v>
      </c>
      <c r="D313" s="52">
        <f t="shared" si="34"/>
        <v>5.0814831992490648</v>
      </c>
      <c r="E313" s="53">
        <f t="shared" si="35"/>
        <v>15.745601631977049</v>
      </c>
      <c r="F313" s="53">
        <f t="shared" si="40"/>
        <v>9062</v>
      </c>
      <c r="G313" s="53">
        <f t="shared" si="36"/>
        <v>1184</v>
      </c>
      <c r="H313" s="46">
        <f t="shared" si="37"/>
        <v>5.092384</v>
      </c>
      <c r="I313" s="49">
        <f t="shared" si="38"/>
        <v>-12.415224749066439</v>
      </c>
      <c r="K313" s="15"/>
      <c r="O313"/>
      <c r="P313"/>
      <c r="Q313"/>
      <c r="R313"/>
      <c r="S313"/>
      <c r="T313"/>
      <c r="U313"/>
      <c r="V313"/>
      <c r="W313"/>
      <c r="X313"/>
      <c r="Y313"/>
      <c r="Z313"/>
    </row>
    <row r="314" spans="2:26" s="11" customFormat="1" x14ac:dyDescent="0.2">
      <c r="B314" s="26">
        <f t="shared" si="39"/>
        <v>45589</v>
      </c>
      <c r="C314" s="47">
        <f t="shared" si="33"/>
        <v>298</v>
      </c>
      <c r="D314" s="52">
        <f t="shared" si="34"/>
        <v>5.0986503722195007</v>
      </c>
      <c r="E314" s="53">
        <f t="shared" si="35"/>
        <v>15.874443028706249</v>
      </c>
      <c r="F314" s="53">
        <f t="shared" si="40"/>
        <v>9063</v>
      </c>
      <c r="G314" s="53">
        <f t="shared" si="36"/>
        <v>1188</v>
      </c>
      <c r="H314" s="46">
        <f t="shared" si="37"/>
        <v>5.1095880000000005</v>
      </c>
      <c r="I314" s="49">
        <f t="shared" si="38"/>
        <v>-12.754899479008589</v>
      </c>
      <c r="K314" s="15"/>
      <c r="O314"/>
      <c r="P314"/>
      <c r="Q314"/>
      <c r="R314"/>
      <c r="S314"/>
      <c r="T314"/>
      <c r="U314"/>
      <c r="V314"/>
      <c r="W314"/>
      <c r="X314"/>
      <c r="Y314"/>
      <c r="Z314"/>
    </row>
    <row r="315" spans="2:26" s="11" customFormat="1" x14ac:dyDescent="0.2">
      <c r="B315" s="26">
        <f t="shared" si="39"/>
        <v>45590</v>
      </c>
      <c r="C315" s="47">
        <f t="shared" si="33"/>
        <v>299</v>
      </c>
      <c r="D315" s="52">
        <f t="shared" si="34"/>
        <v>5.1158175451899366</v>
      </c>
      <c r="E315" s="53">
        <f t="shared" si="35"/>
        <v>15.991309944863156</v>
      </c>
      <c r="F315" s="53">
        <f t="shared" si="40"/>
        <v>9064</v>
      </c>
      <c r="G315" s="53">
        <f t="shared" si="36"/>
        <v>1192</v>
      </c>
      <c r="H315" s="46">
        <f t="shared" si="37"/>
        <v>5.126792</v>
      </c>
      <c r="I315" s="49">
        <f t="shared" si="38"/>
        <v>-13.090815281529972</v>
      </c>
      <c r="K315" s="15"/>
      <c r="O315"/>
      <c r="P315"/>
      <c r="Q315"/>
      <c r="R315"/>
      <c r="S315"/>
      <c r="T315"/>
      <c r="U315"/>
      <c r="V315"/>
      <c r="W315"/>
      <c r="X315"/>
      <c r="Y315"/>
      <c r="Z315"/>
    </row>
    <row r="316" spans="2:26" s="11" customFormat="1" x14ac:dyDescent="0.2">
      <c r="B316" s="26">
        <f t="shared" si="39"/>
        <v>45591</v>
      </c>
      <c r="C316" s="47">
        <f t="shared" si="33"/>
        <v>300</v>
      </c>
      <c r="D316" s="52">
        <f t="shared" si="34"/>
        <v>5.1329847181603725</v>
      </c>
      <c r="E316" s="53">
        <f t="shared" si="35"/>
        <v>16.095962430782595</v>
      </c>
      <c r="F316" s="53">
        <f t="shared" si="40"/>
        <v>9065</v>
      </c>
      <c r="G316" s="53">
        <f t="shared" si="36"/>
        <v>1196</v>
      </c>
      <c r="H316" s="46">
        <f t="shared" si="37"/>
        <v>5.1439960000000005</v>
      </c>
      <c r="I316" s="49">
        <f t="shared" si="38"/>
        <v>-13.422873160701748</v>
      </c>
      <c r="K316" s="15"/>
      <c r="O316"/>
      <c r="P316"/>
      <c r="Q316"/>
      <c r="R316"/>
      <c r="S316"/>
      <c r="T316"/>
      <c r="U316"/>
      <c r="V316"/>
      <c r="W316"/>
      <c r="X316"/>
      <c r="Y316"/>
      <c r="Z316"/>
    </row>
    <row r="317" spans="2:26" s="11" customFormat="1" x14ac:dyDescent="0.2">
      <c r="B317" s="26">
        <f t="shared" si="39"/>
        <v>45592</v>
      </c>
      <c r="C317" s="47">
        <f t="shared" si="33"/>
        <v>301</v>
      </c>
      <c r="D317" s="52">
        <f t="shared" si="34"/>
        <v>5.1501518911308084</v>
      </c>
      <c r="E317" s="53">
        <f t="shared" si="35"/>
        <v>16.188170432275239</v>
      </c>
      <c r="F317" s="53">
        <f t="shared" si="40"/>
        <v>9066</v>
      </c>
      <c r="G317" s="53">
        <f t="shared" si="36"/>
        <v>1200</v>
      </c>
      <c r="H317" s="46">
        <f t="shared" si="37"/>
        <v>5.1612</v>
      </c>
      <c r="I317" s="49">
        <f t="shared" si="38"/>
        <v>-13.750975257542818</v>
      </c>
      <c r="K317" s="15"/>
      <c r="O317"/>
      <c r="P317"/>
      <c r="Q317"/>
      <c r="R317"/>
      <c r="S317"/>
      <c r="T317"/>
      <c r="U317"/>
      <c r="V317"/>
      <c r="W317"/>
      <c r="X317"/>
      <c r="Y317"/>
      <c r="Z317"/>
    </row>
    <row r="318" spans="2:26" s="11" customFormat="1" x14ac:dyDescent="0.2">
      <c r="B318" s="26">
        <f t="shared" si="39"/>
        <v>45593</v>
      </c>
      <c r="C318" s="47">
        <f t="shared" si="33"/>
        <v>302</v>
      </c>
      <c r="D318" s="52">
        <f t="shared" si="34"/>
        <v>5.1673190641012443</v>
      </c>
      <c r="E318" s="53">
        <f t="shared" si="35"/>
        <v>16.267714341913027</v>
      </c>
      <c r="F318" s="53">
        <f t="shared" si="40"/>
        <v>9067</v>
      </c>
      <c r="G318" s="53">
        <f t="shared" si="36"/>
        <v>1204</v>
      </c>
      <c r="H318" s="46">
        <f t="shared" si="37"/>
        <v>5.1784040000000005</v>
      </c>
      <c r="I318" s="49">
        <f t="shared" si="38"/>
        <v>-14.075024878859237</v>
      </c>
      <c r="K318" s="15"/>
      <c r="O318"/>
      <c r="P318"/>
      <c r="Q318"/>
      <c r="R318"/>
      <c r="S318"/>
      <c r="T318"/>
      <c r="U318"/>
      <c r="V318"/>
      <c r="W318"/>
      <c r="X318"/>
      <c r="Y318"/>
      <c r="Z318"/>
    </row>
    <row r="319" spans="2:26" s="11" customFormat="1" x14ac:dyDescent="0.2">
      <c r="B319" s="26">
        <f t="shared" si="39"/>
        <v>45594</v>
      </c>
      <c r="C319" s="47">
        <f t="shared" si="33"/>
        <v>303</v>
      </c>
      <c r="D319" s="52">
        <f t="shared" si="34"/>
        <v>5.1844862370716802</v>
      </c>
      <c r="E319" s="53">
        <f t="shared" si="35"/>
        <v>16.33438555027611</v>
      </c>
      <c r="F319" s="53">
        <f t="shared" si="40"/>
        <v>9068</v>
      </c>
      <c r="G319" s="53">
        <f t="shared" si="36"/>
        <v>1208</v>
      </c>
      <c r="H319" s="46">
        <f t="shared" si="37"/>
        <v>5.195608</v>
      </c>
      <c r="I319" s="49">
        <f t="shared" si="38"/>
        <v>-14.394926525740249</v>
      </c>
      <c r="K319" s="15"/>
      <c r="O319"/>
      <c r="P319"/>
      <c r="Q319"/>
      <c r="R319"/>
      <c r="S319"/>
      <c r="T319"/>
      <c r="U319"/>
      <c r="V319"/>
      <c r="W319"/>
      <c r="X319"/>
      <c r="Y319"/>
      <c r="Z319"/>
    </row>
    <row r="320" spans="2:26" s="11" customFormat="1" x14ac:dyDescent="0.2">
      <c r="B320" s="26">
        <f t="shared" si="39"/>
        <v>45595</v>
      </c>
      <c r="C320" s="47">
        <f t="shared" si="33"/>
        <v>304</v>
      </c>
      <c r="D320" s="52">
        <f t="shared" si="34"/>
        <v>5.2016534100421161</v>
      </c>
      <c r="E320" s="53">
        <f t="shared" si="35"/>
        <v>16.387986995324514</v>
      </c>
      <c r="F320" s="53">
        <f t="shared" si="40"/>
        <v>9069</v>
      </c>
      <c r="G320" s="53">
        <f t="shared" si="36"/>
        <v>1212</v>
      </c>
      <c r="H320" s="46">
        <f t="shared" si="37"/>
        <v>5.2128120000000004</v>
      </c>
      <c r="I320" s="49">
        <f t="shared" si="38"/>
        <v>-14.710585921702187</v>
      </c>
      <c r="K320" s="15"/>
      <c r="O320"/>
      <c r="P320"/>
      <c r="Q320"/>
      <c r="R320"/>
      <c r="S320"/>
      <c r="T320"/>
      <c r="U320"/>
      <c r="V320"/>
      <c r="W320"/>
      <c r="X320"/>
      <c r="Y320"/>
      <c r="Z320"/>
    </row>
    <row r="321" spans="2:26" s="11" customFormat="1" x14ac:dyDescent="0.2">
      <c r="B321" s="26">
        <f t="shared" si="39"/>
        <v>45596</v>
      </c>
      <c r="C321" s="47">
        <f t="shared" si="33"/>
        <v>305</v>
      </c>
      <c r="D321" s="52">
        <f t="shared" si="34"/>
        <v>5.218820583012552</v>
      </c>
      <c r="E321" s="53">
        <f t="shared" si="35"/>
        <v>16.42833370800868</v>
      </c>
      <c r="F321" s="53">
        <f t="shared" si="40"/>
        <v>9070</v>
      </c>
      <c r="G321" s="53">
        <f t="shared" si="36"/>
        <v>1216</v>
      </c>
      <c r="H321" s="46">
        <f t="shared" si="37"/>
        <v>5.230016</v>
      </c>
      <c r="I321" s="49">
        <f t="shared" si="38"/>
        <v>-15.021910040472203</v>
      </c>
      <c r="K321" s="15"/>
      <c r="O321"/>
      <c r="P321"/>
      <c r="Q321"/>
      <c r="R321"/>
      <c r="S321"/>
      <c r="T321"/>
      <c r="U321"/>
      <c r="V321"/>
      <c r="W321"/>
      <c r="X321"/>
      <c r="Y321"/>
      <c r="Z321"/>
    </row>
    <row r="322" spans="2:26" s="11" customFormat="1" x14ac:dyDescent="0.2">
      <c r="B322" s="26">
        <f t="shared" si="39"/>
        <v>45597</v>
      </c>
      <c r="C322" s="47">
        <f t="shared" si="33"/>
        <v>306</v>
      </c>
      <c r="D322" s="52">
        <f t="shared" si="34"/>
        <v>5.2359877559829888</v>
      </c>
      <c r="E322" s="53">
        <f t="shared" si="35"/>
        <v>16.455253352192294</v>
      </c>
      <c r="F322" s="53">
        <f t="shared" si="40"/>
        <v>9071</v>
      </c>
      <c r="G322" s="53">
        <f t="shared" si="36"/>
        <v>1220</v>
      </c>
      <c r="H322" s="46">
        <f t="shared" si="37"/>
        <v>5.2472200000000004</v>
      </c>
      <c r="I322" s="49">
        <f t="shared" si="38"/>
        <v>-15.328807133403531</v>
      </c>
      <c r="K322" s="15"/>
      <c r="O322"/>
      <c r="P322"/>
      <c r="Q322"/>
      <c r="R322"/>
      <c r="S322"/>
      <c r="T322"/>
      <c r="U322"/>
      <c r="V322"/>
      <c r="W322"/>
      <c r="X322"/>
      <c r="Y322"/>
      <c r="Z322"/>
    </row>
    <row r="323" spans="2:26" s="11" customFormat="1" x14ac:dyDescent="0.2">
      <c r="B323" s="26">
        <f t="shared" si="39"/>
        <v>45598</v>
      </c>
      <c r="C323" s="47">
        <f t="shared" si="33"/>
        <v>307</v>
      </c>
      <c r="D323" s="52">
        <f t="shared" si="34"/>
        <v>5.2531549289534247</v>
      </c>
      <c r="E323" s="53">
        <f t="shared" si="35"/>
        <v>16.468586756927433</v>
      </c>
      <c r="F323" s="53">
        <f t="shared" si="40"/>
        <v>9072</v>
      </c>
      <c r="G323" s="53">
        <f t="shared" si="36"/>
        <v>1224</v>
      </c>
      <c r="H323" s="46">
        <f t="shared" si="37"/>
        <v>5.264424</v>
      </c>
      <c r="I323" s="49">
        <f t="shared" si="38"/>
        <v>-15.631186756514246</v>
      </c>
      <c r="K323" s="15"/>
      <c r="O323"/>
      <c r="P323"/>
      <c r="Q323"/>
      <c r="R323"/>
      <c r="S323"/>
      <c r="T323"/>
      <c r="U323"/>
      <c r="V323"/>
      <c r="W323"/>
      <c r="X323"/>
      <c r="Y323"/>
      <c r="Z323"/>
    </row>
    <row r="324" spans="2:26" s="11" customFormat="1" x14ac:dyDescent="0.2">
      <c r="B324" s="26">
        <f t="shared" si="39"/>
        <v>45599</v>
      </c>
      <c r="C324" s="47">
        <f t="shared" si="33"/>
        <v>308</v>
      </c>
      <c r="D324" s="52">
        <f t="shared" si="34"/>
        <v>5.2703221019238606</v>
      </c>
      <c r="E324" s="53">
        <f t="shared" si="35"/>
        <v>16.468188439097204</v>
      </c>
      <c r="F324" s="53">
        <f t="shared" si="40"/>
        <v>9073</v>
      </c>
      <c r="G324" s="53">
        <f t="shared" si="36"/>
        <v>1228</v>
      </c>
      <c r="H324" s="46">
        <f t="shared" si="37"/>
        <v>5.2816280000000004</v>
      </c>
      <c r="I324" s="49">
        <f t="shared" si="38"/>
        <v>-15.928959797141513</v>
      </c>
      <c r="K324" s="15"/>
      <c r="O324"/>
      <c r="P324"/>
      <c r="Q324"/>
      <c r="R324"/>
      <c r="S324"/>
      <c r="T324"/>
      <c r="U324"/>
      <c r="V324"/>
      <c r="W324"/>
      <c r="X324"/>
      <c r="Y324"/>
      <c r="Z324"/>
    </row>
    <row r="325" spans="2:26" s="11" customFormat="1" x14ac:dyDescent="0.2">
      <c r="B325" s="26">
        <f t="shared" si="39"/>
        <v>45600</v>
      </c>
      <c r="C325" s="47">
        <f t="shared" si="33"/>
        <v>309</v>
      </c>
      <c r="D325" s="52">
        <f t="shared" si="34"/>
        <v>5.2874892748942965</v>
      </c>
      <c r="E325" s="53">
        <f t="shared" si="35"/>
        <v>16.453927114424705</v>
      </c>
      <c r="F325" s="53">
        <f t="shared" si="40"/>
        <v>9074</v>
      </c>
      <c r="G325" s="53">
        <f t="shared" si="36"/>
        <v>1232</v>
      </c>
      <c r="H325" s="46">
        <f t="shared" si="37"/>
        <v>5.298832</v>
      </c>
      <c r="I325" s="49">
        <f t="shared" si="38"/>
        <v>-16.222038500203507</v>
      </c>
      <c r="K325" s="15"/>
      <c r="O325"/>
      <c r="P325"/>
      <c r="Q325"/>
      <c r="R325"/>
      <c r="S325"/>
      <c r="T325"/>
      <c r="U325"/>
      <c r="V325"/>
      <c r="W325"/>
      <c r="X325"/>
      <c r="Y325"/>
      <c r="Z325"/>
    </row>
    <row r="326" spans="2:26" s="11" customFormat="1" x14ac:dyDescent="0.2">
      <c r="B326" s="26">
        <f t="shared" si="39"/>
        <v>45601</v>
      </c>
      <c r="C326" s="47">
        <f t="shared" si="33"/>
        <v>310</v>
      </c>
      <c r="D326" s="52">
        <f t="shared" si="34"/>
        <v>5.3046564478647324</v>
      </c>
      <c r="E326" s="53">
        <f t="shared" si="35"/>
        <v>16.425686194838718</v>
      </c>
      <c r="F326" s="53">
        <f t="shared" si="40"/>
        <v>9075</v>
      </c>
      <c r="G326" s="53">
        <f t="shared" si="36"/>
        <v>1236</v>
      </c>
      <c r="H326" s="46">
        <f t="shared" si="37"/>
        <v>5.3160360000000004</v>
      </c>
      <c r="I326" s="49">
        <f t="shared" si="38"/>
        <v>-16.510336494061193</v>
      </c>
      <c r="K326" s="15"/>
      <c r="O326"/>
      <c r="P326"/>
      <c r="Q326"/>
      <c r="R326"/>
      <c r="S326"/>
      <c r="T326"/>
      <c r="U326"/>
      <c r="V326"/>
      <c r="W326"/>
      <c r="X326"/>
      <c r="Y326"/>
      <c r="Z326"/>
    </row>
    <row r="327" spans="2:26" s="11" customFormat="1" x14ac:dyDescent="0.2">
      <c r="B327" s="26">
        <f t="shared" si="39"/>
        <v>45602</v>
      </c>
      <c r="C327" s="47">
        <f t="shared" si="33"/>
        <v>311</v>
      </c>
      <c r="D327" s="52">
        <f t="shared" si="34"/>
        <v>5.3218236208351684</v>
      </c>
      <c r="E327" s="53">
        <f t="shared" si="35"/>
        <v>16.383364270187645</v>
      </c>
      <c r="F327" s="53">
        <f t="shared" si="40"/>
        <v>9076</v>
      </c>
      <c r="G327" s="53">
        <f t="shared" si="36"/>
        <v>1240</v>
      </c>
      <c r="H327" s="46">
        <f t="shared" si="37"/>
        <v>5.33324</v>
      </c>
      <c r="I327" s="49">
        <f t="shared" si="38"/>
        <v>-16.793768815972523</v>
      </c>
      <c r="K327" s="15"/>
      <c r="O327"/>
      <c r="P327"/>
      <c r="Q327"/>
      <c r="R327"/>
      <c r="S327"/>
      <c r="T327"/>
      <c r="U327"/>
      <c r="V327"/>
      <c r="W327"/>
      <c r="X327"/>
      <c r="Y327"/>
      <c r="Z327"/>
    </row>
    <row r="328" spans="2:26" s="11" customFormat="1" x14ac:dyDescent="0.2">
      <c r="B328" s="26">
        <f t="shared" si="39"/>
        <v>45603</v>
      </c>
      <c r="C328" s="47">
        <f t="shared" si="33"/>
        <v>312</v>
      </c>
      <c r="D328" s="52">
        <f t="shared" si="34"/>
        <v>5.3389907938056043</v>
      </c>
      <c r="E328" s="53">
        <f t="shared" si="35"/>
        <v>16.326875572302182</v>
      </c>
      <c r="F328" s="53">
        <f t="shared" si="40"/>
        <v>9077</v>
      </c>
      <c r="G328" s="53">
        <f t="shared" si="36"/>
        <v>1244</v>
      </c>
      <c r="H328" s="46">
        <f t="shared" si="37"/>
        <v>5.3504440000000004</v>
      </c>
      <c r="I328" s="49">
        <f t="shared" si="38"/>
        <v>-17.072251937131288</v>
      </c>
      <c r="K328" s="15"/>
      <c r="O328"/>
      <c r="P328"/>
      <c r="Q328"/>
      <c r="R328"/>
      <c r="S328"/>
      <c r="T328"/>
      <c r="U328"/>
      <c r="V328"/>
      <c r="W328"/>
      <c r="X328"/>
      <c r="Y328"/>
      <c r="Z328"/>
    </row>
    <row r="329" spans="2:26" s="11" customFormat="1" x14ac:dyDescent="0.2">
      <c r="B329" s="26">
        <f t="shared" si="39"/>
        <v>45604</v>
      </c>
      <c r="C329" s="47">
        <f t="shared" si="33"/>
        <v>313</v>
      </c>
      <c r="D329" s="52">
        <f t="shared" si="34"/>
        <v>5.3561579667760402</v>
      </c>
      <c r="E329" s="53">
        <f t="shared" si="35"/>
        <v>16.256150419425637</v>
      </c>
      <c r="F329" s="53">
        <f t="shared" si="40"/>
        <v>9078</v>
      </c>
      <c r="G329" s="53">
        <f t="shared" si="36"/>
        <v>1248</v>
      </c>
      <c r="H329" s="46">
        <f t="shared" si="37"/>
        <v>5.367648</v>
      </c>
      <c r="I329" s="49">
        <f t="shared" si="38"/>
        <v>-17.345703787283465</v>
      </c>
      <c r="K329" s="15"/>
      <c r="O329"/>
      <c r="P329"/>
      <c r="Q329"/>
      <c r="R329"/>
      <c r="S329"/>
      <c r="T329"/>
      <c r="U329"/>
      <c r="V329"/>
      <c r="W329"/>
      <c r="X329"/>
      <c r="Y329"/>
      <c r="Z329"/>
    </row>
    <row r="330" spans="2:26" s="11" customFormat="1" x14ac:dyDescent="0.2">
      <c r="B330" s="26">
        <f t="shared" si="39"/>
        <v>45605</v>
      </c>
      <c r="C330" s="47">
        <f t="shared" si="33"/>
        <v>314</v>
      </c>
      <c r="D330" s="52">
        <f t="shared" si="34"/>
        <v>5.373325139746477</v>
      </c>
      <c r="E330" s="53">
        <f t="shared" si="35"/>
        <v>16.171135639057571</v>
      </c>
      <c r="F330" s="53">
        <f t="shared" si="40"/>
        <v>9079</v>
      </c>
      <c r="G330" s="53">
        <f t="shared" si="36"/>
        <v>1252</v>
      </c>
      <c r="H330" s="46">
        <f t="shared" si="37"/>
        <v>5.3848520000000004</v>
      </c>
      <c r="I330" s="49">
        <f t="shared" si="38"/>
        <v>-17.614043778913683</v>
      </c>
      <c r="K330" s="15"/>
      <c r="O330"/>
      <c r="P330"/>
      <c r="Q330"/>
      <c r="R330"/>
      <c r="S330"/>
      <c r="T330"/>
      <c r="U330"/>
      <c r="V330"/>
      <c r="W330"/>
      <c r="X330"/>
      <c r="Y330"/>
      <c r="Z330"/>
    </row>
    <row r="331" spans="2:26" s="11" customFormat="1" x14ac:dyDescent="0.2">
      <c r="B331" s="26">
        <f t="shared" si="39"/>
        <v>45606</v>
      </c>
      <c r="C331" s="47">
        <f t="shared" si="33"/>
        <v>315</v>
      </c>
      <c r="D331" s="52">
        <f t="shared" si="34"/>
        <v>5.3904923127169129</v>
      </c>
      <c r="E331" s="53">
        <f t="shared" si="35"/>
        <v>16.07179496729222</v>
      </c>
      <c r="F331" s="53">
        <f t="shared" si="40"/>
        <v>9080</v>
      </c>
      <c r="G331" s="53">
        <f t="shared" si="36"/>
        <v>1256</v>
      </c>
      <c r="H331" s="46">
        <f t="shared" si="37"/>
        <v>5.402056</v>
      </c>
      <c r="I331" s="49">
        <f t="shared" si="38"/>
        <v>-17.877192830994744</v>
      </c>
      <c r="K331" s="15"/>
      <c r="O331"/>
      <c r="P331"/>
      <c r="Q331"/>
      <c r="R331"/>
      <c r="S331"/>
      <c r="T331"/>
      <c r="U331"/>
      <c r="V331"/>
      <c r="W331"/>
      <c r="X331"/>
      <c r="Y331"/>
      <c r="Z331"/>
    </row>
    <row r="332" spans="2:26" s="11" customFormat="1" x14ac:dyDescent="0.2">
      <c r="B332" s="26">
        <f t="shared" si="39"/>
        <v>45607</v>
      </c>
      <c r="C332" s="47">
        <f t="shared" si="33"/>
        <v>316</v>
      </c>
      <c r="D332" s="52">
        <f t="shared" si="34"/>
        <v>5.4076594856873488</v>
      </c>
      <c r="E332" s="53">
        <f t="shared" si="35"/>
        <v>15.958109422777243</v>
      </c>
      <c r="F332" s="53">
        <f t="shared" si="40"/>
        <v>9081</v>
      </c>
      <c r="G332" s="53">
        <f t="shared" si="36"/>
        <v>1260</v>
      </c>
      <c r="H332" s="46">
        <f t="shared" si="37"/>
        <v>5.4192600000000004</v>
      </c>
      <c r="I332" s="49">
        <f t="shared" si="38"/>
        <v>-18.135073392293169</v>
      </c>
      <c r="K332" s="15"/>
      <c r="O332"/>
      <c r="P332"/>
      <c r="Q332"/>
      <c r="R332"/>
      <c r="S332"/>
      <c r="T332"/>
      <c r="U332"/>
      <c r="V332"/>
      <c r="W332"/>
      <c r="X332"/>
      <c r="Y332"/>
      <c r="Z332"/>
    </row>
    <row r="333" spans="2:26" s="11" customFormat="1" x14ac:dyDescent="0.2">
      <c r="B333" s="26">
        <f t="shared" si="39"/>
        <v>45608</v>
      </c>
      <c r="C333" s="47">
        <f t="shared" si="33"/>
        <v>317</v>
      </c>
      <c r="D333" s="52">
        <f t="shared" si="34"/>
        <v>5.4248266586577847</v>
      </c>
      <c r="E333" s="53">
        <f t="shared" si="35"/>
        <v>15.830077653471534</v>
      </c>
      <c r="F333" s="53">
        <f t="shared" si="40"/>
        <v>9082</v>
      </c>
      <c r="G333" s="53">
        <f t="shared" si="36"/>
        <v>1264</v>
      </c>
      <c r="H333" s="46">
        <f t="shared" si="37"/>
        <v>5.436464</v>
      </c>
      <c r="I333" s="49">
        <f t="shared" si="38"/>
        <v>-18.387609464223861</v>
      </c>
      <c r="K333" s="15"/>
      <c r="O333"/>
      <c r="P333"/>
      <c r="Q333"/>
      <c r="R333"/>
      <c r="S333"/>
      <c r="T333"/>
      <c r="U333"/>
      <c r="V333"/>
      <c r="W333"/>
      <c r="X333"/>
      <c r="Y333"/>
      <c r="Z333"/>
    </row>
    <row r="334" spans="2:26" s="11" customFormat="1" x14ac:dyDescent="0.2">
      <c r="B334" s="26">
        <f t="shared" si="39"/>
        <v>45609</v>
      </c>
      <c r="C334" s="47">
        <f t="shared" si="33"/>
        <v>318</v>
      </c>
      <c r="D334" s="52">
        <f t="shared" si="34"/>
        <v>5.4419938316282215</v>
      </c>
      <c r="E334" s="53">
        <f t="shared" si="35"/>
        <v>15.687716254441657</v>
      </c>
      <c r="F334" s="53">
        <f t="shared" si="40"/>
        <v>9083</v>
      </c>
      <c r="G334" s="53">
        <f t="shared" si="36"/>
        <v>1268</v>
      </c>
      <c r="H334" s="46">
        <f t="shared" si="37"/>
        <v>5.4536680000000004</v>
      </c>
      <c r="I334" s="49">
        <f t="shared" si="38"/>
        <v>-18.634726623247307</v>
      </c>
      <c r="K334" s="15"/>
      <c r="O334"/>
      <c r="P334"/>
      <c r="Q334"/>
      <c r="R334"/>
      <c r="S334"/>
      <c r="T334"/>
      <c r="U334"/>
      <c r="V334"/>
      <c r="W334"/>
      <c r="X334"/>
      <c r="Y334"/>
      <c r="Z334"/>
    </row>
    <row r="335" spans="2:26" s="11" customFormat="1" x14ac:dyDescent="0.2">
      <c r="B335" s="26">
        <f t="shared" si="39"/>
        <v>45610</v>
      </c>
      <c r="C335" s="47">
        <f t="shared" si="33"/>
        <v>319</v>
      </c>
      <c r="D335" s="52">
        <f t="shared" si="34"/>
        <v>5.4591610045986574</v>
      </c>
      <c r="E335" s="53">
        <f t="shared" si="35"/>
        <v>15.531060055006227</v>
      </c>
      <c r="F335" s="53">
        <f t="shared" si="40"/>
        <v>9084</v>
      </c>
      <c r="G335" s="53">
        <f t="shared" si="36"/>
        <v>1272</v>
      </c>
      <c r="H335" s="46">
        <f t="shared" si="37"/>
        <v>5.470872</v>
      </c>
      <c r="I335" s="49">
        <f t="shared" si="38"/>
        <v>-18.876352042802491</v>
      </c>
      <c r="K335" s="15"/>
      <c r="O335"/>
      <c r="P335"/>
      <c r="Q335"/>
      <c r="R335"/>
      <c r="S335"/>
      <c r="T335"/>
      <c r="U335"/>
      <c r="V335"/>
      <c r="W335"/>
      <c r="X335"/>
      <c r="Y335"/>
      <c r="Z335"/>
    </row>
    <row r="336" spans="2:26" s="11" customFormat="1" x14ac:dyDescent="0.2">
      <c r="B336" s="26">
        <f t="shared" si="39"/>
        <v>45611</v>
      </c>
      <c r="C336" s="47">
        <f t="shared" si="33"/>
        <v>320</v>
      </c>
      <c r="D336" s="52">
        <f t="shared" si="34"/>
        <v>5.4763281775690933</v>
      </c>
      <c r="E336" s="53">
        <f t="shared" si="35"/>
        <v>15.360162373614589</v>
      </c>
      <c r="F336" s="53">
        <f t="shared" si="40"/>
        <v>9085</v>
      </c>
      <c r="G336" s="53">
        <f t="shared" si="36"/>
        <v>1276</v>
      </c>
      <c r="H336" s="46">
        <f t="shared" si="37"/>
        <v>5.4880760000000004</v>
      </c>
      <c r="I336" s="49">
        <f t="shared" si="38"/>
        <v>-19.11241451476922</v>
      </c>
      <c r="K336" s="15"/>
      <c r="O336"/>
      <c r="P336"/>
      <c r="Q336"/>
      <c r="R336"/>
      <c r="S336"/>
      <c r="T336"/>
      <c r="U336"/>
      <c r="V336"/>
      <c r="W336"/>
      <c r="X336"/>
      <c r="Y336"/>
      <c r="Z336"/>
    </row>
    <row r="337" spans="2:26" s="11" customFormat="1" x14ac:dyDescent="0.2">
      <c r="B337" s="26">
        <f t="shared" si="39"/>
        <v>45612</v>
      </c>
      <c r="C337" s="47">
        <f t="shared" si="33"/>
        <v>321</v>
      </c>
      <c r="D337" s="52">
        <f t="shared" si="34"/>
        <v>5.4934953505395292</v>
      </c>
      <c r="E337" s="53">
        <f t="shared" si="35"/>
        <v>15.175095238931412</v>
      </c>
      <c r="F337" s="53">
        <f t="shared" si="40"/>
        <v>9086</v>
      </c>
      <c r="G337" s="53">
        <f t="shared" si="36"/>
        <v>1280</v>
      </c>
      <c r="H337" s="46">
        <f t="shared" si="37"/>
        <v>5.50528</v>
      </c>
      <c r="I337" s="49">
        <f t="shared" si="38"/>
        <v>-19.342844470453496</v>
      </c>
      <c r="K337" s="15"/>
      <c r="O337"/>
      <c r="P337"/>
      <c r="Q337"/>
      <c r="R337"/>
      <c r="S337"/>
      <c r="T337"/>
      <c r="U337"/>
      <c r="V337"/>
      <c r="W337"/>
      <c r="X337"/>
      <c r="Y337"/>
      <c r="Z337"/>
    </row>
    <row r="338" spans="2:26" s="11" customFormat="1" x14ac:dyDescent="0.2">
      <c r="B338" s="26">
        <f t="shared" si="39"/>
        <v>45613</v>
      </c>
      <c r="C338" s="47">
        <f t="shared" ref="C338:C381" si="41">B338-DATE(YEAR(B338),1,0)</f>
        <v>322</v>
      </c>
      <c r="D338" s="52">
        <f t="shared" ref="D338:D382" si="42">2*PI()*(C338-1)/$D$5</f>
        <v>5.5106625235099651</v>
      </c>
      <c r="E338" s="53">
        <f t="shared" ref="E338:E382" si="43">-(0.019+7.353*SIN(H338+6.209)+9.927*SIN(2*H338+0.37)+0.337*SIN(3*H338+0.304)+0.232*SIN(4*H338+0.715))</f>
        <v>14.975949575691006</v>
      </c>
      <c r="F338" s="53">
        <f t="shared" si="40"/>
        <v>9087</v>
      </c>
      <c r="G338" s="53">
        <f t="shared" ref="G338:G382" si="44">MOD(4*F338,1461)</f>
        <v>1284</v>
      </c>
      <c r="H338" s="46">
        <f t="shared" ref="H338:H382" si="45">G338*0.004301</f>
        <v>5.5224840000000004</v>
      </c>
      <c r="I338" s="49">
        <f t="shared" ref="I338:I382" si="46">-23.45*COS((PI()/180)*(360/$D$5)*(C338+10))</f>
        <v>-19.56757400108971</v>
      </c>
      <c r="K338" s="15"/>
      <c r="O338"/>
      <c r="P338"/>
      <c r="Q338"/>
      <c r="R338"/>
      <c r="S338"/>
      <c r="T338"/>
      <c r="U338"/>
      <c r="V338"/>
      <c r="W338"/>
      <c r="X338"/>
      <c r="Y338"/>
      <c r="Z338"/>
    </row>
    <row r="339" spans="2:26" s="11" customFormat="1" x14ac:dyDescent="0.2">
      <c r="B339" s="26">
        <f t="shared" ref="B339:B381" si="47">B338+1</f>
        <v>45614</v>
      </c>
      <c r="C339" s="47">
        <f t="shared" si="41"/>
        <v>323</v>
      </c>
      <c r="D339" s="52">
        <f t="shared" si="42"/>
        <v>5.527829696480401</v>
      </c>
      <c r="E339" s="53">
        <f t="shared" si="43"/>
        <v>14.762835353984725</v>
      </c>
      <c r="F339" s="53">
        <f t="shared" si="40"/>
        <v>9088</v>
      </c>
      <c r="G339" s="53">
        <f t="shared" si="44"/>
        <v>1288</v>
      </c>
      <c r="H339" s="46">
        <f t="shared" si="45"/>
        <v>5.5396879999999999</v>
      </c>
      <c r="I339" s="49">
        <f t="shared" si="46"/>
        <v>-19.786536877853706</v>
      </c>
      <c r="K339" s="15"/>
      <c r="O339"/>
      <c r="P339"/>
      <c r="Q339"/>
      <c r="R339"/>
      <c r="S339"/>
      <c r="T339"/>
      <c r="U339"/>
      <c r="V339"/>
      <c r="W339"/>
      <c r="X339"/>
      <c r="Y339"/>
      <c r="Z339"/>
    </row>
    <row r="340" spans="2:26" s="11" customFormat="1" x14ac:dyDescent="0.2">
      <c r="B340" s="26">
        <f t="shared" si="47"/>
        <v>45615</v>
      </c>
      <c r="C340" s="47">
        <f t="shared" si="41"/>
        <v>324</v>
      </c>
      <c r="D340" s="52">
        <f t="shared" si="42"/>
        <v>5.5449968694508369</v>
      </c>
      <c r="E340" s="53">
        <f t="shared" si="43"/>
        <v>14.535881700750638</v>
      </c>
      <c r="F340" s="53">
        <f t="shared" si="40"/>
        <v>9089</v>
      </c>
      <c r="G340" s="53">
        <f t="shared" si="44"/>
        <v>1292</v>
      </c>
      <c r="H340" s="46">
        <f t="shared" si="45"/>
        <v>5.5568920000000004</v>
      </c>
      <c r="I340" s="49">
        <f t="shared" si="46"/>
        <v>-19.999668571380646</v>
      </c>
      <c r="K340" s="15"/>
      <c r="O340"/>
      <c r="P340"/>
      <c r="Q340"/>
      <c r="R340"/>
      <c r="S340"/>
      <c r="T340"/>
      <c r="U340"/>
      <c r="V340"/>
      <c r="W340"/>
      <c r="X340"/>
      <c r="Y340"/>
      <c r="Z340"/>
    </row>
    <row r="341" spans="2:26" s="11" customFormat="1" x14ac:dyDescent="0.2">
      <c r="B341" s="26">
        <f t="shared" si="47"/>
        <v>45616</v>
      </c>
      <c r="C341" s="47">
        <f t="shared" si="41"/>
        <v>325</v>
      </c>
      <c r="D341" s="52">
        <f t="shared" si="42"/>
        <v>5.5621640424212728</v>
      </c>
      <c r="E341" s="53">
        <f t="shared" si="43"/>
        <v>14.295236972347373</v>
      </c>
      <c r="F341" s="53">
        <f t="shared" si="40"/>
        <v>9090</v>
      </c>
      <c r="G341" s="53">
        <f t="shared" si="44"/>
        <v>1296</v>
      </c>
      <c r="H341" s="46">
        <f t="shared" si="45"/>
        <v>5.5740959999999999</v>
      </c>
      <c r="I341" s="49">
        <f t="shared" si="46"/>
        <v>-20.206906270782198</v>
      </c>
      <c r="K341" s="15"/>
      <c r="O341"/>
      <c r="P341"/>
      <c r="Q341"/>
      <c r="R341"/>
      <c r="S341"/>
      <c r="T341"/>
      <c r="U341"/>
      <c r="V341"/>
      <c r="W341"/>
      <c r="X341"/>
      <c r="Y341"/>
      <c r="Z341"/>
    </row>
    <row r="342" spans="2:26" s="11" customFormat="1" x14ac:dyDescent="0.2">
      <c r="B342" s="26">
        <f t="shared" si="47"/>
        <v>45617</v>
      </c>
      <c r="C342" s="47">
        <f t="shared" si="41"/>
        <v>326</v>
      </c>
      <c r="D342" s="52">
        <f t="shared" si="42"/>
        <v>5.5793312153917087</v>
      </c>
      <c r="E342" s="53">
        <f t="shared" si="43"/>
        <v>14.041068787211449</v>
      </c>
      <c r="F342" s="53">
        <f t="shared" si="40"/>
        <v>9091</v>
      </c>
      <c r="G342" s="53">
        <f t="shared" si="44"/>
        <v>1300</v>
      </c>
      <c r="H342" s="46">
        <f t="shared" si="45"/>
        <v>5.5913000000000004</v>
      </c>
      <c r="I342" s="49">
        <f t="shared" si="46"/>
        <v>-20.408188902157139</v>
      </c>
      <c r="K342" s="15"/>
      <c r="O342"/>
      <c r="P342"/>
      <c r="Q342"/>
      <c r="R342"/>
      <c r="S342"/>
      <c r="T342"/>
      <c r="U342"/>
      <c r="V342"/>
      <c r="W342"/>
      <c r="X342"/>
      <c r="Y342"/>
      <c r="Z342"/>
    </row>
    <row r="343" spans="2:26" s="11" customFormat="1" x14ac:dyDescent="0.2">
      <c r="B343" s="26">
        <f t="shared" si="47"/>
        <v>45618</v>
      </c>
      <c r="C343" s="47">
        <f t="shared" si="41"/>
        <v>327</v>
      </c>
      <c r="D343" s="52">
        <f t="shared" si="42"/>
        <v>5.5964983883621446</v>
      </c>
      <c r="E343" s="53">
        <f t="shared" si="43"/>
        <v>13.773564017721698</v>
      </c>
      <c r="F343" s="53">
        <f t="shared" si="40"/>
        <v>9092</v>
      </c>
      <c r="G343" s="53">
        <f t="shared" si="44"/>
        <v>1304</v>
      </c>
      <c r="H343" s="46">
        <f t="shared" si="45"/>
        <v>5.6085039999999999</v>
      </c>
      <c r="I343" s="49">
        <f t="shared" si="46"/>
        <v>-20.603457146590124</v>
      </c>
      <c r="K343" s="15"/>
      <c r="O343"/>
      <c r="P343"/>
      <c r="Q343"/>
      <c r="R343"/>
      <c r="S343"/>
      <c r="T343"/>
      <c r="U343"/>
      <c r="V343"/>
      <c r="W343"/>
      <c r="X343"/>
      <c r="Y343"/>
      <c r="Z343"/>
    </row>
    <row r="344" spans="2:26" s="11" customFormat="1" x14ac:dyDescent="0.2">
      <c r="B344" s="26">
        <f t="shared" si="47"/>
        <v>45619</v>
      </c>
      <c r="C344" s="47">
        <f t="shared" si="41"/>
        <v>328</v>
      </c>
      <c r="D344" s="52">
        <f t="shared" si="42"/>
        <v>5.6136655613325814</v>
      </c>
      <c r="E344" s="53">
        <f t="shared" si="43"/>
        <v>13.492928740521821</v>
      </c>
      <c r="F344" s="53">
        <f t="shared" si="40"/>
        <v>9093</v>
      </c>
      <c r="G344" s="53">
        <f t="shared" si="44"/>
        <v>1308</v>
      </c>
      <c r="H344" s="46">
        <f t="shared" si="45"/>
        <v>5.6257080000000004</v>
      </c>
      <c r="I344" s="49">
        <f t="shared" si="46"/>
        <v>-20.79265345763325</v>
      </c>
      <c r="K344" s="15"/>
      <c r="O344"/>
      <c r="P344"/>
      <c r="Q344"/>
      <c r="R344"/>
      <c r="S344"/>
      <c r="T344"/>
      <c r="U344"/>
      <c r="V344"/>
      <c r="W344"/>
      <c r="X344"/>
      <c r="Y344"/>
      <c r="Z344"/>
    </row>
    <row r="345" spans="2:26" s="11" customFormat="1" x14ac:dyDescent="0.2">
      <c r="B345" s="26">
        <f t="shared" si="47"/>
        <v>45620</v>
      </c>
      <c r="C345" s="47">
        <f t="shared" si="41"/>
        <v>329</v>
      </c>
      <c r="D345" s="52">
        <f t="shared" si="42"/>
        <v>5.6308327343030165</v>
      </c>
      <c r="E345" s="53">
        <f t="shared" si="43"/>
        <v>13.199388144685466</v>
      </c>
      <c r="F345" s="53">
        <f t="shared" si="40"/>
        <v>9094</v>
      </c>
      <c r="G345" s="53">
        <f t="shared" si="44"/>
        <v>1312</v>
      </c>
      <c r="H345" s="46">
        <f t="shared" si="45"/>
        <v>5.6429119999999999</v>
      </c>
      <c r="I345" s="49">
        <f t="shared" si="46"/>
        <v>-20.97572207826525</v>
      </c>
      <c r="K345" s="15"/>
      <c r="O345"/>
      <c r="P345"/>
      <c r="Q345"/>
      <c r="R345"/>
      <c r="S345"/>
      <c r="T345"/>
      <c r="U345"/>
      <c r="V345"/>
      <c r="W345"/>
      <c r="X345"/>
      <c r="Y345"/>
      <c r="Z345"/>
    </row>
    <row r="346" spans="2:26" s="11" customFormat="1" x14ac:dyDescent="0.2">
      <c r="B346" s="26">
        <f t="shared" si="47"/>
        <v>45621</v>
      </c>
      <c r="C346" s="47">
        <f t="shared" si="41"/>
        <v>330</v>
      </c>
      <c r="D346" s="52">
        <f t="shared" si="42"/>
        <v>5.6479999072734532</v>
      </c>
      <c r="E346" s="53">
        <f t="shared" si="43"/>
        <v>12.893186397244092</v>
      </c>
      <c r="F346" s="53">
        <f t="shared" si="40"/>
        <v>9095</v>
      </c>
      <c r="G346" s="53">
        <f t="shared" si="44"/>
        <v>1316</v>
      </c>
      <c r="H346" s="46">
        <f t="shared" si="45"/>
        <v>5.6601160000000004</v>
      </c>
      <c r="I346" s="49">
        <f t="shared" si="46"/>
        <v>-21.15260905732335</v>
      </c>
      <c r="K346" s="15"/>
      <c r="O346"/>
      <c r="P346"/>
      <c r="Q346"/>
      <c r="R346"/>
      <c r="S346"/>
      <c r="T346"/>
      <c r="U346"/>
      <c r="V346"/>
      <c r="W346"/>
      <c r="X346"/>
      <c r="Y346"/>
      <c r="Z346"/>
    </row>
    <row r="347" spans="2:26" s="11" customFormat="1" x14ac:dyDescent="0.2">
      <c r="B347" s="26">
        <f t="shared" si="47"/>
        <v>45622</v>
      </c>
      <c r="C347" s="47">
        <f t="shared" si="41"/>
        <v>331</v>
      </c>
      <c r="D347" s="52">
        <f t="shared" si="42"/>
        <v>5.6651670802438883</v>
      </c>
      <c r="E347" s="53">
        <f t="shared" si="43"/>
        <v>12.574586465738097</v>
      </c>
      <c r="F347" s="53">
        <f t="shared" si="40"/>
        <v>9096</v>
      </c>
      <c r="G347" s="53">
        <f t="shared" si="44"/>
        <v>1320</v>
      </c>
      <c r="H347" s="46">
        <f t="shared" si="45"/>
        <v>5.6773199999999999</v>
      </c>
      <c r="I347" s="49">
        <f t="shared" si="46"/>
        <v>-21.323262265402931</v>
      </c>
      <c r="K347" s="15"/>
      <c r="O347"/>
      <c r="P347"/>
      <c r="Q347"/>
      <c r="R347"/>
      <c r="S347"/>
      <c r="T347"/>
      <c r="U347"/>
      <c r="V347"/>
      <c r="W347"/>
      <c r="X347"/>
      <c r="Y347"/>
      <c r="Z347"/>
    </row>
    <row r="348" spans="2:26" s="11" customFormat="1" x14ac:dyDescent="0.2">
      <c r="B348" s="26">
        <f t="shared" si="47"/>
        <v>45623</v>
      </c>
      <c r="C348" s="47">
        <f t="shared" si="41"/>
        <v>332</v>
      </c>
      <c r="D348" s="52">
        <f t="shared" si="42"/>
        <v>5.6823342532143251</v>
      </c>
      <c r="E348" s="53">
        <f t="shared" si="43"/>
        <v>12.243869897593417</v>
      </c>
      <c r="F348" s="53">
        <f t="shared" si="40"/>
        <v>9097</v>
      </c>
      <c r="G348" s="53">
        <f t="shared" si="44"/>
        <v>1324</v>
      </c>
      <c r="H348" s="46">
        <f t="shared" si="45"/>
        <v>5.6945240000000004</v>
      </c>
      <c r="I348" s="49">
        <f t="shared" si="46"/>
        <v>-21.48763141022026</v>
      </c>
      <c r="K348" s="15"/>
      <c r="O348"/>
      <c r="P348"/>
      <c r="Q348"/>
      <c r="R348"/>
      <c r="S348"/>
      <c r="T348"/>
      <c r="U348"/>
      <c r="V348"/>
      <c r="W348"/>
      <c r="X348"/>
      <c r="Y348"/>
      <c r="Z348"/>
    </row>
    <row r="349" spans="2:26" s="11" customFormat="1" x14ac:dyDescent="0.2">
      <c r="B349" s="26">
        <f t="shared" si="47"/>
        <v>45624</v>
      </c>
      <c r="C349" s="47">
        <f t="shared" si="41"/>
        <v>333</v>
      </c>
      <c r="D349" s="52">
        <f t="shared" si="42"/>
        <v>5.6995014261847619</v>
      </c>
      <c r="E349" s="53">
        <f t="shared" si="43"/>
        <v>11.901336556271177</v>
      </c>
      <c r="F349" s="53">
        <f t="shared" ref="F349:F382" si="48">367*$D$3-INT(7/4*$D$3)-INT(3*(INT(($D$3-8/7)/100)+1)/4)+1721059.5-1+C349+0.5-$D$10</f>
        <v>9098</v>
      </c>
      <c r="G349" s="53">
        <f t="shared" si="44"/>
        <v>1328</v>
      </c>
      <c r="H349" s="46">
        <f t="shared" si="45"/>
        <v>5.7117279999999999</v>
      </c>
      <c r="I349" s="49">
        <f t="shared" si="46"/>
        <v>-21.645668051433926</v>
      </c>
      <c r="K349" s="15"/>
      <c r="O349"/>
      <c r="P349"/>
      <c r="Q349"/>
      <c r="R349"/>
      <c r="S349"/>
      <c r="T349"/>
      <c r="U349"/>
      <c r="V349"/>
      <c r="W349"/>
      <c r="X349"/>
      <c r="Y349"/>
      <c r="Z349"/>
    </row>
    <row r="350" spans="2:26" s="11" customFormat="1" x14ac:dyDescent="0.2">
      <c r="B350" s="26">
        <f t="shared" si="47"/>
        <v>45625</v>
      </c>
      <c r="C350" s="47">
        <f t="shared" si="41"/>
        <v>334</v>
      </c>
      <c r="D350" s="52">
        <f t="shared" si="42"/>
        <v>5.7166685991551969</v>
      </c>
      <c r="E350" s="53">
        <f t="shared" si="43"/>
        <v>11.547304314282854</v>
      </c>
      <c r="F350" s="53">
        <f t="shared" si="48"/>
        <v>9099</v>
      </c>
      <c r="G350" s="53">
        <f t="shared" si="44"/>
        <v>1332</v>
      </c>
      <c r="H350" s="46">
        <f t="shared" si="45"/>
        <v>5.7289320000000004</v>
      </c>
      <c r="I350" s="49">
        <f t="shared" si="46"/>
        <v>-21.797325614920386</v>
      </c>
      <c r="K350" s="15"/>
      <c r="O350"/>
      <c r="P350"/>
      <c r="Q350"/>
      <c r="R350"/>
      <c r="S350"/>
      <c r="T350"/>
      <c r="U350"/>
      <c r="V350"/>
      <c r="W350"/>
      <c r="X350"/>
      <c r="Y350"/>
      <c r="Z350"/>
    </row>
    <row r="351" spans="2:26" s="11" customFormat="1" x14ac:dyDescent="0.2">
      <c r="B351" s="26">
        <f t="shared" si="47"/>
        <v>45626</v>
      </c>
      <c r="C351" s="47">
        <f t="shared" si="41"/>
        <v>335</v>
      </c>
      <c r="D351" s="52">
        <f t="shared" si="42"/>
        <v>5.7338357721256337</v>
      </c>
      <c r="E351" s="53">
        <f t="shared" si="43"/>
        <v>11.182108703311497</v>
      </c>
      <c r="F351" s="53">
        <f t="shared" si="48"/>
        <v>9100</v>
      </c>
      <c r="G351" s="53">
        <f t="shared" si="44"/>
        <v>1336</v>
      </c>
      <c r="H351" s="46">
        <f t="shared" si="45"/>
        <v>5.7461359999999999</v>
      </c>
      <c r="I351" s="49">
        <f t="shared" si="46"/>
        <v>-21.942559406499573</v>
      </c>
      <c r="K351" s="15"/>
      <c r="O351"/>
      <c r="P351"/>
      <c r="Q351"/>
      <c r="R351"/>
      <c r="S351"/>
      <c r="T351"/>
      <c r="U351"/>
      <c r="V351"/>
      <c r="W351"/>
      <c r="X351"/>
      <c r="Y351"/>
      <c r="Z351"/>
    </row>
    <row r="352" spans="2:26" s="11" customFormat="1" x14ac:dyDescent="0.2">
      <c r="B352" s="26">
        <f t="shared" si="47"/>
        <v>45627</v>
      </c>
      <c r="C352" s="47">
        <f t="shared" si="41"/>
        <v>336</v>
      </c>
      <c r="D352" s="52">
        <f t="shared" si="42"/>
        <v>5.7510029450960687</v>
      </c>
      <c r="E352" s="53">
        <f t="shared" si="43"/>
        <v>10.806102521825622</v>
      </c>
      <c r="F352" s="53">
        <f t="shared" si="48"/>
        <v>9101</v>
      </c>
      <c r="G352" s="53">
        <f t="shared" si="44"/>
        <v>1340</v>
      </c>
      <c r="H352" s="46">
        <f t="shared" si="45"/>
        <v>5.7633400000000004</v>
      </c>
      <c r="I352" s="49">
        <f t="shared" si="46"/>
        <v>-22.081326625106499</v>
      </c>
      <c r="K352" s="15"/>
      <c r="O352"/>
      <c r="P352"/>
      <c r="Q352"/>
      <c r="R352"/>
      <c r="S352"/>
      <c r="T352"/>
      <c r="U352"/>
      <c r="V352"/>
      <c r="W352"/>
      <c r="X352"/>
      <c r="Y352"/>
      <c r="Z352"/>
    </row>
    <row r="353" spans="2:26" s="11" customFormat="1" x14ac:dyDescent="0.2">
      <c r="B353" s="26">
        <f t="shared" si="47"/>
        <v>45628</v>
      </c>
      <c r="C353" s="47">
        <f t="shared" si="41"/>
        <v>337</v>
      </c>
      <c r="D353" s="52">
        <f t="shared" si="42"/>
        <v>5.7681701180665055</v>
      </c>
      <c r="E353" s="53">
        <f t="shared" si="43"/>
        <v>10.419655400720279</v>
      </c>
      <c r="F353" s="53">
        <f t="shared" si="48"/>
        <v>9102</v>
      </c>
      <c r="G353" s="53">
        <f t="shared" si="44"/>
        <v>1344</v>
      </c>
      <c r="H353" s="46">
        <f t="shared" si="45"/>
        <v>5.7805439999999999</v>
      </c>
      <c r="I353" s="49">
        <f t="shared" si="46"/>
        <v>-22.213586375404908</v>
      </c>
      <c r="K353" s="15"/>
      <c r="O353"/>
      <c r="P353"/>
      <c r="Q353"/>
      <c r="R353"/>
      <c r="S353"/>
      <c r="T353"/>
      <c r="U353"/>
      <c r="V353"/>
      <c r="W353"/>
      <c r="X353"/>
      <c r="Y353"/>
      <c r="Z353"/>
    </row>
    <row r="354" spans="2:26" s="11" customFormat="1" x14ac:dyDescent="0.2">
      <c r="B354" s="26">
        <f t="shared" si="47"/>
        <v>45629</v>
      </c>
      <c r="C354" s="47">
        <f t="shared" si="41"/>
        <v>338</v>
      </c>
      <c r="D354" s="52">
        <f t="shared" si="42"/>
        <v>5.7853372910369414</v>
      </c>
      <c r="E354" s="53">
        <f t="shared" si="43"/>
        <v>10.02315332766479</v>
      </c>
      <c r="F354" s="53">
        <f t="shared" si="48"/>
        <v>9103</v>
      </c>
      <c r="G354" s="53">
        <f t="shared" si="44"/>
        <v>1348</v>
      </c>
      <c r="H354" s="46">
        <f t="shared" si="45"/>
        <v>5.7977480000000003</v>
      </c>
      <c r="I354" s="49">
        <f t="shared" si="46"/>
        <v>-22.339299679839321</v>
      </c>
      <c r="K354" s="15"/>
      <c r="O354"/>
      <c r="P354"/>
      <c r="Q354"/>
      <c r="R354"/>
      <c r="S354"/>
      <c r="T354"/>
      <c r="U354"/>
      <c r="V354"/>
      <c r="W354"/>
      <c r="X354"/>
      <c r="Y354"/>
      <c r="Z354"/>
    </row>
    <row r="355" spans="2:26" s="11" customFormat="1" x14ac:dyDescent="0.2">
      <c r="B355" s="26">
        <f t="shared" si="47"/>
        <v>45630</v>
      </c>
      <c r="C355" s="47">
        <f t="shared" si="41"/>
        <v>339</v>
      </c>
      <c r="D355" s="52">
        <f t="shared" si="42"/>
        <v>5.8025044640073773</v>
      </c>
      <c r="E355" s="53">
        <f t="shared" si="43"/>
        <v>9.6169981309820987</v>
      </c>
      <c r="F355" s="53">
        <f t="shared" si="48"/>
        <v>9104</v>
      </c>
      <c r="G355" s="53">
        <f t="shared" si="44"/>
        <v>1352</v>
      </c>
      <c r="H355" s="46">
        <f t="shared" si="45"/>
        <v>5.8149519999999999</v>
      </c>
      <c r="I355" s="49">
        <f t="shared" si="46"/>
        <v>-22.458429490121897</v>
      </c>
      <c r="K355" s="15"/>
      <c r="O355"/>
      <c r="P355"/>
      <c r="Q355"/>
      <c r="R355"/>
      <c r="S355"/>
      <c r="T355"/>
      <c r="U355"/>
      <c r="V355"/>
      <c r="W355"/>
      <c r="X355"/>
      <c r="Y355"/>
      <c r="Z355"/>
    </row>
    <row r="356" spans="2:26" s="11" customFormat="1" x14ac:dyDescent="0.2">
      <c r="B356" s="26">
        <f t="shared" si="47"/>
        <v>45631</v>
      </c>
      <c r="C356" s="47">
        <f t="shared" si="41"/>
        <v>340</v>
      </c>
      <c r="D356" s="52">
        <f t="shared" si="42"/>
        <v>5.8196716369778132</v>
      </c>
      <c r="E356" s="53">
        <f t="shared" si="43"/>
        <v>9.2016069240257341</v>
      </c>
      <c r="F356" s="53">
        <f t="shared" si="48"/>
        <v>9105</v>
      </c>
      <c r="G356" s="53">
        <f t="shared" si="44"/>
        <v>1356</v>
      </c>
      <c r="H356" s="46">
        <f t="shared" si="45"/>
        <v>5.8321560000000003</v>
      </c>
      <c r="I356" s="49">
        <f t="shared" si="46"/>
        <v>-22.570940698150753</v>
      </c>
      <c r="K356" s="15"/>
      <c r="O356"/>
      <c r="P356"/>
      <c r="Q356"/>
      <c r="R356"/>
      <c r="S356"/>
      <c r="T356"/>
      <c r="U356"/>
      <c r="V356"/>
      <c r="W356"/>
      <c r="X356"/>
      <c r="Y356"/>
      <c r="Z356"/>
    </row>
    <row r="357" spans="2:26" s="11" customFormat="1" x14ac:dyDescent="0.2">
      <c r="B357" s="26">
        <f t="shared" si="47"/>
        <v>45632</v>
      </c>
      <c r="C357" s="47">
        <f t="shared" si="41"/>
        <v>341</v>
      </c>
      <c r="D357" s="52">
        <f t="shared" si="42"/>
        <v>5.83683880994825</v>
      </c>
      <c r="E357" s="53">
        <f t="shared" si="43"/>
        <v>8.7774115111613984</v>
      </c>
      <c r="F357" s="53">
        <f t="shared" si="48"/>
        <v>9106</v>
      </c>
      <c r="G357" s="53">
        <f t="shared" si="44"/>
        <v>1360</v>
      </c>
      <c r="H357" s="46">
        <f t="shared" si="45"/>
        <v>5.8493599999999999</v>
      </c>
      <c r="I357" s="49">
        <f t="shared" si="46"/>
        <v>-22.676800146356459</v>
      </c>
      <c r="K357" s="15"/>
      <c r="O357"/>
      <c r="P357"/>
      <c r="Q357"/>
      <c r="R357"/>
      <c r="S357"/>
      <c r="T357"/>
      <c r="U357"/>
      <c r="V357"/>
      <c r="W357"/>
      <c r="X357"/>
      <c r="Y357"/>
      <c r="Z357"/>
    </row>
    <row r="358" spans="2:26" s="11" customFormat="1" x14ac:dyDescent="0.2">
      <c r="B358" s="26">
        <f t="shared" si="47"/>
        <v>45633</v>
      </c>
      <c r="C358" s="47">
        <f t="shared" si="41"/>
        <v>342</v>
      </c>
      <c r="D358" s="52">
        <f t="shared" si="42"/>
        <v>5.854005982918685</v>
      </c>
      <c r="E358" s="53">
        <f t="shared" si="43"/>
        <v>8.3448577565947186</v>
      </c>
      <c r="F358" s="53">
        <f t="shared" si="48"/>
        <v>9107</v>
      </c>
      <c r="G358" s="53">
        <f t="shared" si="44"/>
        <v>1364</v>
      </c>
      <c r="H358" s="46">
        <f t="shared" si="45"/>
        <v>5.8665640000000003</v>
      </c>
      <c r="I358" s="49">
        <f t="shared" si="46"/>
        <v>-22.775976637473743</v>
      </c>
      <c r="K358" s="15"/>
      <c r="O358"/>
      <c r="P358"/>
      <c r="Q358"/>
      <c r="R358"/>
      <c r="S358"/>
      <c r="T358"/>
      <c r="U358"/>
      <c r="V358"/>
      <c r="W358"/>
      <c r="X358"/>
      <c r="Y358"/>
      <c r="Z358"/>
    </row>
    <row r="359" spans="2:26" s="11" customFormat="1" x14ac:dyDescent="0.2">
      <c r="B359" s="26">
        <f t="shared" si="47"/>
        <v>45634</v>
      </c>
      <c r="C359" s="47">
        <f t="shared" si="41"/>
        <v>343</v>
      </c>
      <c r="D359" s="52">
        <f t="shared" si="42"/>
        <v>5.8711731558891218</v>
      </c>
      <c r="E359" s="53">
        <f t="shared" si="43"/>
        <v>7.9044049174207265</v>
      </c>
      <c r="F359" s="53">
        <f t="shared" si="48"/>
        <v>9108</v>
      </c>
      <c r="G359" s="53">
        <f t="shared" si="44"/>
        <v>1368</v>
      </c>
      <c r="H359" s="46">
        <f t="shared" si="45"/>
        <v>5.8837679999999999</v>
      </c>
      <c r="I359" s="49">
        <f t="shared" si="46"/>
        <v>-22.868440943735457</v>
      </c>
      <c r="K359" s="15"/>
      <c r="O359"/>
      <c r="P359"/>
      <c r="Q359"/>
      <c r="R359"/>
      <c r="S359"/>
      <c r="T359"/>
      <c r="U359"/>
      <c r="V359"/>
      <c r="W359"/>
      <c r="X359"/>
      <c r="Y359"/>
      <c r="Z359"/>
    </row>
    <row r="360" spans="2:26" s="11" customFormat="1" x14ac:dyDescent="0.2">
      <c r="B360" s="26">
        <f t="shared" si="47"/>
        <v>45635</v>
      </c>
      <c r="C360" s="47">
        <f t="shared" si="41"/>
        <v>344</v>
      </c>
      <c r="D360" s="52">
        <f t="shared" si="42"/>
        <v>5.8883403288595577</v>
      </c>
      <c r="E360" s="53">
        <f t="shared" si="43"/>
        <v>7.4565249423969711</v>
      </c>
      <c r="F360" s="53">
        <f t="shared" si="48"/>
        <v>9109</v>
      </c>
      <c r="G360" s="53">
        <f t="shared" si="44"/>
        <v>1372</v>
      </c>
      <c r="H360" s="46">
        <f t="shared" si="45"/>
        <v>5.9009720000000003</v>
      </c>
      <c r="I360" s="49">
        <f t="shared" si="46"/>
        <v>-22.954165815486139</v>
      </c>
      <c r="K360" s="15"/>
      <c r="O360"/>
      <c r="P360"/>
      <c r="Q360"/>
      <c r="R360"/>
      <c r="S360"/>
      <c r="T360"/>
      <c r="U360"/>
      <c r="V360"/>
      <c r="W360"/>
      <c r="X360"/>
      <c r="Y360"/>
      <c r="Z360"/>
    </row>
    <row r="361" spans="2:26" s="11" customFormat="1" x14ac:dyDescent="0.2">
      <c r="B361" s="26">
        <f t="shared" si="47"/>
        <v>45636</v>
      </c>
      <c r="C361" s="47">
        <f t="shared" si="41"/>
        <v>345</v>
      </c>
      <c r="D361" s="52">
        <f t="shared" si="42"/>
        <v>5.9055075018299936</v>
      </c>
      <c r="E361" s="53">
        <f t="shared" si="43"/>
        <v>7.0017017380662789</v>
      </c>
      <c r="F361" s="53">
        <f t="shared" si="48"/>
        <v>9110</v>
      </c>
      <c r="G361" s="53">
        <f t="shared" si="44"/>
        <v>1376</v>
      </c>
      <c r="H361" s="46">
        <f t="shared" si="45"/>
        <v>5.9181759999999999</v>
      </c>
      <c r="I361" s="49">
        <f t="shared" si="46"/>
        <v>-23.033125989212614</v>
      </c>
      <c r="K361" s="15"/>
      <c r="O361"/>
      <c r="P361"/>
      <c r="Q361"/>
      <c r="R361"/>
      <c r="S361"/>
      <c r="T361"/>
      <c r="U361"/>
      <c r="V361"/>
      <c r="W361"/>
      <c r="X361"/>
      <c r="Y361"/>
      <c r="Z361"/>
    </row>
    <row r="362" spans="2:26" s="11" customFormat="1" x14ac:dyDescent="0.2">
      <c r="B362" s="26">
        <f t="shared" si="47"/>
        <v>45637</v>
      </c>
      <c r="C362" s="47">
        <f t="shared" si="41"/>
        <v>346</v>
      </c>
      <c r="D362" s="52">
        <f t="shared" si="42"/>
        <v>5.9226746748004304</v>
      </c>
      <c r="E362" s="53">
        <f t="shared" si="43"/>
        <v>6.5404304039714347</v>
      </c>
      <c r="F362" s="53">
        <f t="shared" si="48"/>
        <v>9111</v>
      </c>
      <c r="G362" s="53">
        <f t="shared" si="44"/>
        <v>1380</v>
      </c>
      <c r="H362" s="46">
        <f t="shared" si="45"/>
        <v>5.9353800000000003</v>
      </c>
      <c r="I362" s="49">
        <f t="shared" si="46"/>
        <v>-23.105298194989256</v>
      </c>
      <c r="K362" s="15"/>
      <c r="O362"/>
      <c r="P362"/>
      <c r="Q362"/>
      <c r="R362"/>
      <c r="S362"/>
      <c r="T362"/>
      <c r="U362"/>
      <c r="V362"/>
      <c r="W362"/>
      <c r="X362"/>
      <c r="Y362"/>
      <c r="Z362"/>
    </row>
    <row r="363" spans="2:26" s="11" customFormat="1" x14ac:dyDescent="0.2">
      <c r="B363" s="26">
        <f t="shared" si="47"/>
        <v>45638</v>
      </c>
      <c r="C363" s="47">
        <f t="shared" si="41"/>
        <v>347</v>
      </c>
      <c r="D363" s="52">
        <f t="shared" si="42"/>
        <v>5.9398418477708654</v>
      </c>
      <c r="E363" s="53">
        <f t="shared" si="43"/>
        <v>6.0732164388165284</v>
      </c>
      <c r="F363" s="53">
        <f t="shared" si="48"/>
        <v>9112</v>
      </c>
      <c r="G363" s="53">
        <f t="shared" si="44"/>
        <v>1384</v>
      </c>
      <c r="H363" s="46">
        <f t="shared" si="45"/>
        <v>5.9525839999999999</v>
      </c>
      <c r="I363" s="49">
        <f t="shared" si="46"/>
        <v>-23.170661163335758</v>
      </c>
      <c r="K363" s="15"/>
      <c r="O363"/>
      <c r="P363"/>
      <c r="Q363"/>
      <c r="R363"/>
      <c r="S363"/>
      <c r="T363"/>
      <c r="U363"/>
      <c r="V363"/>
      <c r="W363"/>
      <c r="X363"/>
      <c r="Y363"/>
      <c r="Z363"/>
    </row>
    <row r="364" spans="2:26" s="11" customFormat="1" x14ac:dyDescent="0.2">
      <c r="B364" s="26">
        <f t="shared" si="47"/>
        <v>45639</v>
      </c>
      <c r="C364" s="47">
        <f t="shared" si="41"/>
        <v>348</v>
      </c>
      <c r="D364" s="52">
        <f t="shared" si="42"/>
        <v>5.9570090207413022</v>
      </c>
      <c r="E364" s="53">
        <f t="shared" si="43"/>
        <v>5.6005749195332362</v>
      </c>
      <c r="F364" s="53">
        <f t="shared" si="48"/>
        <v>9113</v>
      </c>
      <c r="G364" s="53">
        <f t="shared" si="44"/>
        <v>1388</v>
      </c>
      <c r="H364" s="46">
        <f t="shared" si="45"/>
        <v>5.9697880000000003</v>
      </c>
      <c r="I364" s="49">
        <f t="shared" si="46"/>
        <v>-23.229195631485336</v>
      </c>
      <c r="K364" s="15"/>
      <c r="O364"/>
      <c r="P364"/>
      <c r="Q364"/>
      <c r="R364"/>
      <c r="S364"/>
      <c r="T364"/>
      <c r="U364"/>
      <c r="V364"/>
      <c r="W364"/>
      <c r="X364"/>
      <c r="Y364"/>
      <c r="Z364"/>
    </row>
    <row r="365" spans="2:26" s="11" customFormat="1" x14ac:dyDescent="0.2">
      <c r="B365" s="26">
        <f t="shared" si="47"/>
        <v>45640</v>
      </c>
      <c r="C365" s="47">
        <f t="shared" si="41"/>
        <v>349</v>
      </c>
      <c r="D365" s="52">
        <f t="shared" si="42"/>
        <v>5.9741761937117372</v>
      </c>
      <c r="E365" s="53">
        <f t="shared" si="43"/>
        <v>5.123029655309808</v>
      </c>
      <c r="F365" s="53">
        <f t="shared" si="48"/>
        <v>9114</v>
      </c>
      <c r="G365" s="53">
        <f t="shared" si="44"/>
        <v>1392</v>
      </c>
      <c r="H365" s="46">
        <f t="shared" si="45"/>
        <v>5.9869919999999999</v>
      </c>
      <c r="I365" s="49">
        <f t="shared" si="46"/>
        <v>-23.280884349061562</v>
      </c>
      <c r="K365" s="15"/>
      <c r="O365"/>
      <c r="P365"/>
      <c r="Q365"/>
      <c r="R365"/>
      <c r="S365"/>
      <c r="T365"/>
      <c r="U365"/>
      <c r="V365"/>
      <c r="W365"/>
      <c r="X365"/>
      <c r="Y365"/>
      <c r="Z365"/>
    </row>
    <row r="366" spans="2:26" s="11" customFormat="1" x14ac:dyDescent="0.2">
      <c r="B366" s="26">
        <f t="shared" si="47"/>
        <v>45641</v>
      </c>
      <c r="C366" s="47">
        <f t="shared" si="41"/>
        <v>350</v>
      </c>
      <c r="D366" s="52">
        <f t="shared" si="42"/>
        <v>5.991343366682174</v>
      </c>
      <c r="E366" s="53">
        <f t="shared" si="43"/>
        <v>4.6411123187294061</v>
      </c>
      <c r="F366" s="53">
        <f t="shared" si="48"/>
        <v>9115</v>
      </c>
      <c r="G366" s="53">
        <f t="shared" si="44"/>
        <v>1396</v>
      </c>
      <c r="H366" s="46">
        <f t="shared" si="45"/>
        <v>6.0041960000000003</v>
      </c>
      <c r="I366" s="49">
        <f t="shared" si="46"/>
        <v>-23.325712083162113</v>
      </c>
      <c r="K366" s="15"/>
      <c r="O366"/>
      <c r="P366"/>
      <c r="Q366"/>
      <c r="R366"/>
      <c r="S366"/>
      <c r="T366"/>
      <c r="U366"/>
      <c r="V366"/>
      <c r="W366"/>
      <c r="X366"/>
      <c r="Y366"/>
      <c r="Z366"/>
    </row>
    <row r="367" spans="2:26" s="11" customFormat="1" x14ac:dyDescent="0.2">
      <c r="B367" s="26">
        <f t="shared" si="47"/>
        <v>45642</v>
      </c>
      <c r="C367" s="47">
        <f t="shared" si="41"/>
        <v>351</v>
      </c>
      <c r="D367" s="52">
        <f t="shared" si="42"/>
        <v>6.0085105396526091</v>
      </c>
      <c r="E367" s="53">
        <f t="shared" si="43"/>
        <v>4.1553615562490274</v>
      </c>
      <c r="F367" s="53">
        <f t="shared" si="48"/>
        <v>9116</v>
      </c>
      <c r="G367" s="53">
        <f t="shared" si="44"/>
        <v>1400</v>
      </c>
      <c r="H367" s="46">
        <f t="shared" si="45"/>
        <v>6.0213999999999999</v>
      </c>
      <c r="I367" s="49">
        <f t="shared" si="46"/>
        <v>-23.363665622847989</v>
      </c>
      <c r="K367" s="15"/>
      <c r="O367"/>
      <c r="P367"/>
      <c r="Q367"/>
      <c r="R367"/>
      <c r="S367"/>
      <c r="T367"/>
      <c r="U367"/>
      <c r="V367"/>
      <c r="W367"/>
      <c r="X367"/>
      <c r="Y367"/>
      <c r="Z367"/>
    </row>
    <row r="368" spans="2:26" s="11" customFormat="1" x14ac:dyDescent="0.2">
      <c r="B368" s="26">
        <f t="shared" si="47"/>
        <v>45643</v>
      </c>
      <c r="C368" s="47">
        <f t="shared" si="41"/>
        <v>352</v>
      </c>
      <c r="D368" s="52">
        <f t="shared" si="42"/>
        <v>6.0256777126230459</v>
      </c>
      <c r="E368" s="53">
        <f t="shared" si="43"/>
        <v>3.6663220803234742</v>
      </c>
      <c r="F368" s="53">
        <f t="shared" si="48"/>
        <v>9117</v>
      </c>
      <c r="G368" s="53">
        <f t="shared" si="44"/>
        <v>1404</v>
      </c>
      <c r="H368" s="46">
        <f t="shared" si="45"/>
        <v>6.0386040000000003</v>
      </c>
      <c r="I368" s="49">
        <f t="shared" si="46"/>
        <v>-23.394733783036848</v>
      </c>
      <c r="K368" s="15"/>
      <c r="O368"/>
      <c r="P368"/>
      <c r="Q368"/>
      <c r="R368"/>
      <c r="S368"/>
      <c r="T368"/>
      <c r="U368"/>
      <c r="V368"/>
      <c r="W368"/>
      <c r="X368"/>
      <c r="Y368"/>
      <c r="Z368"/>
    </row>
    <row r="369" spans="2:26" s="11" customFormat="1" x14ac:dyDescent="0.2">
      <c r="B369" s="26">
        <f t="shared" si="47"/>
        <v>45644</v>
      </c>
      <c r="C369" s="47">
        <f t="shared" si="41"/>
        <v>353</v>
      </c>
      <c r="D369" s="52">
        <f t="shared" si="42"/>
        <v>6.0428448855934809</v>
      </c>
      <c r="E369" s="53">
        <f t="shared" si="43"/>
        <v>3.1745437455466137</v>
      </c>
      <c r="F369" s="53">
        <f t="shared" si="48"/>
        <v>9118</v>
      </c>
      <c r="G369" s="53">
        <f t="shared" si="44"/>
        <v>1408</v>
      </c>
      <c r="H369" s="46">
        <f t="shared" si="45"/>
        <v>6.0558079999999999</v>
      </c>
      <c r="I369" s="49">
        <f t="shared" si="46"/>
        <v>-23.418907407799274</v>
      </c>
      <c r="K369" s="15"/>
      <c r="O369"/>
      <c r="P369"/>
      <c r="Q369"/>
      <c r="R369"/>
      <c r="S369"/>
      <c r="T369"/>
      <c r="U369"/>
      <c r="V369"/>
      <c r="W369"/>
      <c r="X369"/>
      <c r="Y369"/>
      <c r="Z369"/>
    </row>
    <row r="370" spans="2:26" s="11" customFormat="1" x14ac:dyDescent="0.2">
      <c r="B370" s="26">
        <f t="shared" si="47"/>
        <v>45645</v>
      </c>
      <c r="C370" s="47">
        <f t="shared" si="41"/>
        <v>354</v>
      </c>
      <c r="D370" s="52">
        <f t="shared" si="42"/>
        <v>6.0600120585639177</v>
      </c>
      <c r="E370" s="53">
        <f t="shared" si="43"/>
        <v>2.6805806112386783</v>
      </c>
      <c r="F370" s="53">
        <f t="shared" si="48"/>
        <v>9119</v>
      </c>
      <c r="G370" s="53">
        <f t="shared" si="44"/>
        <v>1412</v>
      </c>
      <c r="H370" s="46">
        <f t="shared" si="45"/>
        <v>6.0730120000000003</v>
      </c>
      <c r="I370" s="49">
        <f t="shared" si="46"/>
        <v>-23.436179373057097</v>
      </c>
      <c r="K370" s="15"/>
      <c r="O370"/>
      <c r="P370"/>
      <c r="Q370"/>
      <c r="R370"/>
      <c r="S370"/>
      <c r="T370"/>
      <c r="U370"/>
      <c r="V370"/>
      <c r="W370"/>
      <c r="X370"/>
      <c r="Y370"/>
      <c r="Z370"/>
    </row>
    <row r="371" spans="2:26" s="11" customFormat="1" x14ac:dyDescent="0.2">
      <c r="B371" s="26">
        <f t="shared" si="47"/>
        <v>45646</v>
      </c>
      <c r="C371" s="47">
        <f t="shared" si="41"/>
        <v>355</v>
      </c>
      <c r="D371" s="52">
        <f t="shared" si="42"/>
        <v>6.0771792315343545</v>
      </c>
      <c r="E371" s="53">
        <f t="shared" si="43"/>
        <v>2.1849899929584629</v>
      </c>
      <c r="F371" s="53">
        <f t="shared" si="48"/>
        <v>9120</v>
      </c>
      <c r="G371" s="53">
        <f t="shared" si="44"/>
        <v>1416</v>
      </c>
      <c r="H371" s="46">
        <f t="shared" si="45"/>
        <v>6.0902159999999999</v>
      </c>
      <c r="I371" s="49">
        <f t="shared" si="46"/>
        <v>-23.44654458868288</v>
      </c>
      <c r="K371" s="15"/>
      <c r="O371"/>
      <c r="P371"/>
      <c r="Q371"/>
      <c r="R371"/>
      <c r="S371"/>
      <c r="T371"/>
      <c r="U371"/>
      <c r="V371"/>
      <c r="W371"/>
      <c r="X371"/>
      <c r="Y371"/>
      <c r="Z371"/>
    </row>
    <row r="372" spans="2:26" s="11" customFormat="1" x14ac:dyDescent="0.2">
      <c r="B372" s="26">
        <f t="shared" si="47"/>
        <v>45647</v>
      </c>
      <c r="C372" s="47">
        <f t="shared" si="41"/>
        <v>356</v>
      </c>
      <c r="D372" s="52">
        <f t="shared" si="42"/>
        <v>6.0943464045047895</v>
      </c>
      <c r="E372" s="53">
        <f t="shared" si="43"/>
        <v>1.6883315054575303</v>
      </c>
      <c r="F372" s="53">
        <f t="shared" si="48"/>
        <v>9121</v>
      </c>
      <c r="G372" s="53">
        <f t="shared" si="44"/>
        <v>1420</v>
      </c>
      <c r="H372" s="46">
        <f t="shared" si="45"/>
        <v>6.1074200000000003</v>
      </c>
      <c r="I372" s="49">
        <f t="shared" si="46"/>
        <v>-23.45</v>
      </c>
      <c r="K372" s="15"/>
      <c r="O372"/>
      <c r="P372"/>
      <c r="Q372"/>
      <c r="R372"/>
      <c r="S372"/>
      <c r="T372"/>
      <c r="U372"/>
      <c r="V372"/>
      <c r="W372"/>
      <c r="X372"/>
      <c r="Y372"/>
      <c r="Z372"/>
    </row>
    <row r="373" spans="2:26" s="11" customFormat="1" x14ac:dyDescent="0.2">
      <c r="B373" s="26">
        <f t="shared" si="47"/>
        <v>45648</v>
      </c>
      <c r="C373" s="47">
        <f t="shared" si="41"/>
        <v>357</v>
      </c>
      <c r="D373" s="52">
        <f t="shared" si="42"/>
        <v>6.1115135774752263</v>
      </c>
      <c r="E373" s="53">
        <f t="shared" si="43"/>
        <v>1.1911660996257099</v>
      </c>
      <c r="F373" s="53">
        <f t="shared" si="48"/>
        <v>9122</v>
      </c>
      <c r="G373" s="53">
        <f t="shared" si="44"/>
        <v>1424</v>
      </c>
      <c r="H373" s="46">
        <f t="shared" si="45"/>
        <v>6.1246239999999998</v>
      </c>
      <c r="I373" s="49">
        <f t="shared" si="46"/>
        <v>-23.44654458868288</v>
      </c>
      <c r="K373" s="15"/>
      <c r="O373"/>
      <c r="P373"/>
      <c r="Q373"/>
      <c r="R373"/>
      <c r="S373"/>
      <c r="T373"/>
      <c r="U373"/>
      <c r="V373"/>
      <c r="W373"/>
      <c r="X373"/>
      <c r="Y373"/>
      <c r="Z373"/>
    </row>
    <row r="374" spans="2:26" s="11" customFormat="1" x14ac:dyDescent="0.2">
      <c r="B374" s="26">
        <f t="shared" si="47"/>
        <v>45649</v>
      </c>
      <c r="C374" s="47">
        <f t="shared" si="41"/>
        <v>358</v>
      </c>
      <c r="D374" s="52">
        <f t="shared" si="42"/>
        <v>6.1286807504456613</v>
      </c>
      <c r="E374" s="53">
        <f t="shared" si="43"/>
        <v>0.69405509599630932</v>
      </c>
      <c r="F374" s="53">
        <f t="shared" si="48"/>
        <v>9123</v>
      </c>
      <c r="G374" s="53">
        <f t="shared" si="44"/>
        <v>1428</v>
      </c>
      <c r="H374" s="46">
        <f t="shared" si="45"/>
        <v>6.1418280000000003</v>
      </c>
      <c r="I374" s="49">
        <f t="shared" si="46"/>
        <v>-23.436179373057101</v>
      </c>
      <c r="K374" s="15"/>
      <c r="O374"/>
      <c r="P374"/>
      <c r="Q374"/>
      <c r="R374"/>
      <c r="S374"/>
      <c r="T374"/>
      <c r="U374"/>
      <c r="V374"/>
      <c r="W374"/>
      <c r="X374"/>
      <c r="Y374"/>
      <c r="Z374"/>
    </row>
    <row r="375" spans="2:26" s="11" customFormat="1" x14ac:dyDescent="0.2">
      <c r="B375" s="26">
        <f t="shared" si="47"/>
        <v>45650</v>
      </c>
      <c r="C375" s="47">
        <f t="shared" si="41"/>
        <v>359</v>
      </c>
      <c r="D375" s="52">
        <f t="shared" si="42"/>
        <v>6.1458479234160981</v>
      </c>
      <c r="E375" s="53">
        <f t="shared" si="43"/>
        <v>0.1975592173929023</v>
      </c>
      <c r="F375" s="53">
        <f t="shared" si="48"/>
        <v>9124</v>
      </c>
      <c r="G375" s="53">
        <f t="shared" si="44"/>
        <v>1432</v>
      </c>
      <c r="H375" s="46">
        <f t="shared" si="45"/>
        <v>6.1590319999999998</v>
      </c>
      <c r="I375" s="49">
        <f t="shared" si="46"/>
        <v>-23.418907407799274</v>
      </c>
      <c r="K375" s="15"/>
      <c r="O375"/>
      <c r="P375"/>
      <c r="Q375"/>
      <c r="R375"/>
      <c r="S375"/>
      <c r="T375"/>
      <c r="U375"/>
      <c r="V375"/>
      <c r="W375"/>
      <c r="X375"/>
      <c r="Y375"/>
      <c r="Z375"/>
    </row>
    <row r="376" spans="2:26" s="11" customFormat="1" x14ac:dyDescent="0.2">
      <c r="B376" s="26">
        <f t="shared" si="47"/>
        <v>45651</v>
      </c>
      <c r="C376" s="47">
        <f t="shared" si="41"/>
        <v>360</v>
      </c>
      <c r="D376" s="52">
        <f t="shared" si="42"/>
        <v>6.163015096386534</v>
      </c>
      <c r="E376" s="53">
        <f t="shared" si="43"/>
        <v>-0.29776237670014172</v>
      </c>
      <c r="F376" s="53">
        <f t="shared" si="48"/>
        <v>9125</v>
      </c>
      <c r="G376" s="53">
        <f t="shared" si="44"/>
        <v>1436</v>
      </c>
      <c r="H376" s="46">
        <f t="shared" si="45"/>
        <v>6.1762360000000003</v>
      </c>
      <c r="I376" s="49">
        <f t="shared" si="46"/>
        <v>-23.394733783036848</v>
      </c>
      <c r="K376" s="15"/>
      <c r="O376"/>
      <c r="P376"/>
      <c r="Q376"/>
      <c r="R376"/>
      <c r="S376"/>
      <c r="T376"/>
      <c r="U376"/>
      <c r="V376"/>
      <c r="W376"/>
      <c r="X376"/>
      <c r="Y376"/>
      <c r="Z376"/>
    </row>
    <row r="377" spans="2:26" s="11" customFormat="1" x14ac:dyDescent="0.2">
      <c r="B377" s="26">
        <f t="shared" si="47"/>
        <v>45652</v>
      </c>
      <c r="C377" s="47">
        <f t="shared" si="41"/>
        <v>361</v>
      </c>
      <c r="D377" s="52">
        <f t="shared" si="42"/>
        <v>6.1801822693569699</v>
      </c>
      <c r="E377" s="53">
        <f t="shared" si="43"/>
        <v>-0.7913530514672642</v>
      </c>
      <c r="F377" s="53">
        <f t="shared" si="48"/>
        <v>9126</v>
      </c>
      <c r="G377" s="53">
        <f t="shared" si="44"/>
        <v>1440</v>
      </c>
      <c r="H377" s="46">
        <f t="shared" si="45"/>
        <v>6.1934399999999998</v>
      </c>
      <c r="I377" s="49">
        <f t="shared" si="46"/>
        <v>-23.363665622847989</v>
      </c>
      <c r="K377" s="15"/>
      <c r="O377"/>
      <c r="P377"/>
      <c r="Q377"/>
      <c r="R377"/>
      <c r="S377"/>
      <c r="T377"/>
      <c r="U377"/>
      <c r="V377"/>
      <c r="W377"/>
      <c r="X377"/>
      <c r="Y377"/>
      <c r="Z377"/>
    </row>
    <row r="378" spans="2:26" s="11" customFormat="1" x14ac:dyDescent="0.2">
      <c r="B378" s="26">
        <f t="shared" si="47"/>
        <v>45653</v>
      </c>
      <c r="C378" s="47">
        <f t="shared" si="41"/>
        <v>362</v>
      </c>
      <c r="D378" s="52">
        <f t="shared" si="42"/>
        <v>6.1973494423274058</v>
      </c>
      <c r="E378" s="53">
        <f t="shared" si="43"/>
        <v>-1.2826596512336628</v>
      </c>
      <c r="F378" s="53">
        <f t="shared" si="48"/>
        <v>9127</v>
      </c>
      <c r="G378" s="53">
        <f t="shared" si="44"/>
        <v>1444</v>
      </c>
      <c r="H378" s="46">
        <f t="shared" si="45"/>
        <v>6.2106440000000003</v>
      </c>
      <c r="I378" s="49">
        <f t="shared" si="46"/>
        <v>-23.325712083162113</v>
      </c>
      <c r="K378" s="15"/>
      <c r="O378"/>
      <c r="P378"/>
      <c r="Q378"/>
      <c r="R378"/>
      <c r="S378"/>
      <c r="T378"/>
      <c r="U378"/>
      <c r="V378"/>
      <c r="W378"/>
      <c r="X378"/>
      <c r="Y378"/>
      <c r="Z378"/>
    </row>
    <row r="379" spans="2:26" s="11" customFormat="1" x14ac:dyDescent="0.2">
      <c r="B379" s="26">
        <f t="shared" si="47"/>
        <v>45654</v>
      </c>
      <c r="C379" s="47">
        <f t="shared" si="41"/>
        <v>363</v>
      </c>
      <c r="D379" s="52">
        <f t="shared" si="42"/>
        <v>6.2145166152978417</v>
      </c>
      <c r="E379" s="53">
        <f t="shared" si="43"/>
        <v>-1.7711334445469147</v>
      </c>
      <c r="F379" s="53">
        <f t="shared" si="48"/>
        <v>9128</v>
      </c>
      <c r="G379" s="53">
        <f t="shared" si="44"/>
        <v>1448</v>
      </c>
      <c r="H379" s="46">
        <f t="shared" si="45"/>
        <v>6.2278479999999998</v>
      </c>
      <c r="I379" s="49">
        <f t="shared" si="46"/>
        <v>-23.280884349061562</v>
      </c>
      <c r="K379" s="15"/>
      <c r="O379"/>
      <c r="P379"/>
      <c r="Q379"/>
      <c r="R379"/>
      <c r="S379"/>
      <c r="T379"/>
      <c r="U379"/>
      <c r="V379"/>
      <c r="W379"/>
      <c r="X379"/>
      <c r="Y379"/>
      <c r="Z379"/>
    </row>
    <row r="380" spans="2:26" s="11" customFormat="1" x14ac:dyDescent="0.2">
      <c r="B380" s="26">
        <f t="shared" si="47"/>
        <v>45655</v>
      </c>
      <c r="C380" s="47">
        <f t="shared" si="41"/>
        <v>364</v>
      </c>
      <c r="D380" s="52">
        <f t="shared" si="42"/>
        <v>6.2316837882682785</v>
      </c>
      <c r="E380" s="53">
        <f t="shared" si="43"/>
        <v>-2.2562310573728013</v>
      </c>
      <c r="F380" s="53">
        <f t="shared" si="48"/>
        <v>9129</v>
      </c>
      <c r="G380" s="53">
        <f t="shared" si="44"/>
        <v>1452</v>
      </c>
      <c r="H380" s="46">
        <f t="shared" si="45"/>
        <v>6.2450520000000003</v>
      </c>
      <c r="I380" s="49">
        <f t="shared" si="46"/>
        <v>-23.229195631485339</v>
      </c>
      <c r="K380" s="15"/>
      <c r="O380"/>
      <c r="P380"/>
      <c r="Q380"/>
      <c r="R380"/>
      <c r="S380"/>
      <c r="T380"/>
      <c r="U380"/>
      <c r="V380"/>
      <c r="W380"/>
      <c r="X380"/>
      <c r="Y380"/>
      <c r="Z380"/>
    </row>
    <row r="381" spans="2:26" s="11" customFormat="1" x14ac:dyDescent="0.2">
      <c r="B381" s="26">
        <f t="shared" si="47"/>
        <v>45656</v>
      </c>
      <c r="C381" s="47">
        <f t="shared" si="41"/>
        <v>365</v>
      </c>
      <c r="D381" s="52">
        <f t="shared" si="42"/>
        <v>6.2488509612387144</v>
      </c>
      <c r="E381" s="53">
        <f t="shared" si="43"/>
        <v>-2.7374153919530606</v>
      </c>
      <c r="F381" s="53">
        <f t="shared" si="48"/>
        <v>9130</v>
      </c>
      <c r="G381" s="53">
        <f t="shared" si="44"/>
        <v>1456</v>
      </c>
      <c r="H381" s="46">
        <f t="shared" si="45"/>
        <v>6.2622559999999998</v>
      </c>
      <c r="I381" s="49">
        <f t="shared" si="46"/>
        <v>-23.170661163335758</v>
      </c>
      <c r="K381" s="15"/>
      <c r="O381"/>
      <c r="P381"/>
      <c r="Q381"/>
      <c r="R381"/>
      <c r="S381"/>
      <c r="T381"/>
      <c r="U381"/>
      <c r="V381"/>
      <c r="W381"/>
      <c r="X381"/>
      <c r="Y381"/>
      <c r="Z381"/>
    </row>
    <row r="382" spans="2:26" s="11" customFormat="1" x14ac:dyDescent="0.2">
      <c r="B382" s="27">
        <f>IF(D4="Y",B381+1,"")</f>
        <v>45657</v>
      </c>
      <c r="C382" s="28">
        <f>IF(D4="Y",B382-DATE(YEAR(B382),1,0),"")</f>
        <v>366</v>
      </c>
      <c r="D382" s="54">
        <f t="shared" si="42"/>
        <v>6.2660181342091503</v>
      </c>
      <c r="E382" s="55">
        <f t="shared" si="43"/>
        <v>-3.2141565289284544</v>
      </c>
      <c r="F382" s="55">
        <f t="shared" si="48"/>
        <v>9131</v>
      </c>
      <c r="G382" s="55">
        <f t="shared" si="44"/>
        <v>1460</v>
      </c>
      <c r="H382" s="50">
        <f t="shared" si="45"/>
        <v>6.2794600000000003</v>
      </c>
      <c r="I382" s="51">
        <f t="shared" si="46"/>
        <v>-23.105298194989256</v>
      </c>
      <c r="K382" s="15"/>
      <c r="O382"/>
      <c r="P382"/>
      <c r="Q382"/>
      <c r="R382"/>
      <c r="S382"/>
      <c r="T382"/>
      <c r="U382"/>
      <c r="V382"/>
      <c r="W382"/>
      <c r="X382"/>
      <c r="Y382"/>
      <c r="Z382"/>
    </row>
    <row r="383" spans="2:26" s="11" customFormat="1" x14ac:dyDescent="0.2">
      <c r="C383" s="18"/>
      <c r="D383" s="18"/>
      <c r="K383" s="15"/>
      <c r="O383"/>
      <c r="P383"/>
      <c r="Q383"/>
      <c r="R383"/>
      <c r="S383"/>
      <c r="T383"/>
      <c r="U383"/>
      <c r="V383"/>
      <c r="W383"/>
      <c r="X383"/>
      <c r="Y383"/>
      <c r="Z383"/>
    </row>
    <row r="384" spans="2:26" s="11" customFormat="1" x14ac:dyDescent="0.2">
      <c r="B384" s="18"/>
      <c r="C384" s="18"/>
      <c r="D384" s="18"/>
      <c r="K384" s="15"/>
      <c r="O384"/>
      <c r="P384"/>
      <c r="Q384"/>
      <c r="R384"/>
      <c r="S384"/>
      <c r="T384"/>
      <c r="U384"/>
      <c r="V384"/>
      <c r="W384"/>
      <c r="X384"/>
      <c r="Y384"/>
      <c r="Z384"/>
    </row>
  </sheetData>
  <sheetProtection sheet="1" objects="1" scenarios="1"/>
  <hyperlinks>
    <hyperlink ref="K2" r:id="rId1" xr:uid="{F20D6148-7A9E-3640-ACBB-F9CEA76C3906}"/>
  </hyperlinks>
  <pageMargins left="0.7" right="0.7" top="0.75" bottom="0.75" header="0.3" footer="0.3"/>
  <pageSetup paperSize="9" orientation="portrait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EEDA-4EB6-AE4C-AC91-1601599AF568}">
  <dimension ref="B2:U370"/>
  <sheetViews>
    <sheetView showGridLines="0" workbookViewId="0">
      <selection activeCell="A2" sqref="A2"/>
    </sheetView>
  </sheetViews>
  <sheetFormatPr baseColWidth="10" defaultRowHeight="15" x14ac:dyDescent="0.2"/>
  <sheetData>
    <row r="2" spans="2:21" ht="16" x14ac:dyDescent="0.2">
      <c r="G2" s="94" t="s">
        <v>25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2:21" ht="16" x14ac:dyDescent="0.2">
      <c r="B3" s="95" t="s">
        <v>30</v>
      </c>
      <c r="C3" s="95"/>
      <c r="D3" s="95"/>
      <c r="E3" s="95"/>
    </row>
    <row r="4" spans="2:21" x14ac:dyDescent="0.2">
      <c r="B4" s="41" t="s">
        <v>3</v>
      </c>
      <c r="C4" s="42" t="s">
        <v>22</v>
      </c>
      <c r="D4" s="42" t="s">
        <v>23</v>
      </c>
      <c r="E4" s="43" t="s">
        <v>24</v>
      </c>
    </row>
    <row r="5" spans="2:21" x14ac:dyDescent="0.2">
      <c r="B5" s="35">
        <f>'Equation of Time (1)'!B14</f>
        <v>45292</v>
      </c>
      <c r="C5" s="36">
        <f>'Equation of Time (1)'!D14</f>
        <v>-3.39</v>
      </c>
      <c r="D5" s="36">
        <f>'Equation of Time (2)'!E14-C5</f>
        <v>0.48583104000000032</v>
      </c>
      <c r="E5" s="39">
        <f>'Equation of Time (3)'!E17-C5-D5</f>
        <v>-0.4125836175739348</v>
      </c>
    </row>
    <row r="6" spans="2:21" x14ac:dyDescent="0.2">
      <c r="B6" s="35">
        <f>'Equation of Time (1)'!B15</f>
        <v>45293</v>
      </c>
      <c r="C6" s="36">
        <f>'Equation of Time (1)'!D15</f>
        <v>-3.8319686096168271</v>
      </c>
      <c r="D6" s="36">
        <f>'Equation of Time (2)'!E15-C6</f>
        <v>0.4821467211565218</v>
      </c>
      <c r="E6" s="39">
        <f>'Equation of Time (3)'!E18-C6-D6</f>
        <v>-0.43756376785081263</v>
      </c>
    </row>
    <row r="7" spans="2:21" x14ac:dyDescent="0.2">
      <c r="B7" s="35">
        <f>'Equation of Time (1)'!B16</f>
        <v>45294</v>
      </c>
      <c r="C7" s="36">
        <f>'Equation of Time (1)'!D16</f>
        <v>-4.2693048532451172</v>
      </c>
      <c r="D7" s="36">
        <f>'Equation of Time (2)'!E16-C7</f>
        <v>0.47806567974487724</v>
      </c>
      <c r="E7" s="39">
        <f>'Equation of Time (3)'!E19-C7-D7</f>
        <v>-0.46119175915023458</v>
      </c>
    </row>
    <row r="8" spans="2:21" x14ac:dyDescent="0.2">
      <c r="B8" s="35">
        <f>'Equation of Time (1)'!B17</f>
        <v>45295</v>
      </c>
      <c r="C8" s="36">
        <f>'Equation of Time (1)'!D17</f>
        <v>-4.7016058380121866</v>
      </c>
      <c r="D8" s="36">
        <f>'Equation of Time (2)'!E17-C8</f>
        <v>0.47359363969123169</v>
      </c>
      <c r="E8" s="39">
        <f>'Equation of Time (3)'!E20-C8-D8</f>
        <v>-0.48337525654989921</v>
      </c>
    </row>
    <row r="9" spans="2:21" x14ac:dyDescent="0.2">
      <c r="B9" s="35">
        <f>'Equation of Time (1)'!B18</f>
        <v>45296</v>
      </c>
      <c r="C9" s="36">
        <f>'Equation of Time (1)'!D18</f>
        <v>-5.1284746071167095</v>
      </c>
      <c r="D9" s="36">
        <f>'Equation of Time (2)'!E18-C9</f>
        <v>0.46873674093485818</v>
      </c>
      <c r="E9" s="39">
        <f>'Equation of Time (3)'!E21-C9-D9</f>
        <v>-0.50402715140313248</v>
      </c>
    </row>
    <row r="10" spans="2:21" x14ac:dyDescent="0.2">
      <c r="B10" s="35">
        <f>'Equation of Time (1)'!B19</f>
        <v>45297</v>
      </c>
      <c r="C10" s="36">
        <f>'Equation of Time (1)'!D19</f>
        <v>-5.5495205745475307</v>
      </c>
      <c r="D10" s="36">
        <f>'Equation of Time (2)'!E19-C10</f>
        <v>0.46350153193482058</v>
      </c>
      <c r="E10" s="39">
        <f>'Equation of Time (3)'!E22-C10-D10</f>
        <v>-0.52306589785198554</v>
      </c>
    </row>
    <row r="11" spans="2:21" x14ac:dyDescent="0.2">
      <c r="B11" s="35">
        <f>'Equation of Time (1)'!B20</f>
        <v>45298</v>
      </c>
      <c r="C11" s="36">
        <f>'Equation of Time (1)'!D20</f>
        <v>-5.9643599523025479</v>
      </c>
      <c r="D11" s="36">
        <f>'Equation of Time (2)'!E20-C11</f>
        <v>0.45789496170841915</v>
      </c>
      <c r="E11" s="39">
        <f>'Equation of Time (3)'!E23-C11-D11</f>
        <v>-0.5404158264500758</v>
      </c>
    </row>
    <row r="12" spans="2:21" x14ac:dyDescent="0.2">
      <c r="B12" s="35">
        <f>'Equation of Time (1)'!B21</f>
        <v>45299</v>
      </c>
      <c r="C12" s="36">
        <f>'Equation of Time (1)'!D21</f>
        <v>-6.3726161696138766</v>
      </c>
      <c r="D12" s="36">
        <f>'Equation of Time (2)'!E21-C12</f>
        <v>0.45192437141083897</v>
      </c>
      <c r="E12" s="39">
        <f>'Equation of Time (3)'!E24-C12-D12</f>
        <v>-0.55600743362792837</v>
      </c>
    </row>
    <row r="13" spans="2:21" x14ac:dyDescent="0.2">
      <c r="B13" s="35">
        <f>'Equation of Time (1)'!B22</f>
        <v>45300</v>
      </c>
      <c r="C13" s="36">
        <f>'Equation of Time (1)'!D22</f>
        <v>-6.7739202836949133</v>
      </c>
      <c r="D13" s="36">
        <f>'Equation of Time (2)'!E22-C13</f>
        <v>0.44559748546603561</v>
      </c>
      <c r="E13" s="39">
        <f>'Equation of Time (3)'!E25-C13-D13</f>
        <v>-0.56977764583965218</v>
      </c>
    </row>
    <row r="14" spans="2:21" x14ac:dyDescent="0.2">
      <c r="B14" s="35">
        <f>'Equation of Time (1)'!B23</f>
        <v>45301</v>
      </c>
      <c r="C14" s="36">
        <f>'Equation of Time (1)'!D23</f>
        <v>-7.1679113815348998</v>
      </c>
      <c r="D14" s="36">
        <f>'Equation of Time (2)'!E23-C14</f>
        <v>0.43892240225934298</v>
      </c>
      <c r="E14" s="39">
        <f>'Equation of Time (3)'!E26-C14-D14</f>
        <v>-0.5816700573411957</v>
      </c>
    </row>
    <row r="15" spans="2:21" x14ac:dyDescent="0.2">
      <c r="B15" s="35">
        <f>'Equation of Time (1)'!B24</f>
        <v>45302</v>
      </c>
      <c r="C15" s="36">
        <f>'Equation of Time (1)'!D24</f>
        <v>-7.5542369722771152</v>
      </c>
      <c r="D15" s="36">
        <f>'Equation of Time (2)'!E24-C15</f>
        <v>0.43190758440281574</v>
      </c>
      <c r="E15" s="39">
        <f>'Equation of Time (3)'!E27-C15-D15</f>
        <v>-0.59163514066575029</v>
      </c>
    </row>
    <row r="16" spans="2:21" x14ac:dyDescent="0.2">
      <c r="B16" s="35">
        <f>'Equation of Time (1)'!B25</f>
        <v>45303</v>
      </c>
      <c r="C16" s="36">
        <f>'Equation of Time (1)'!D25</f>
        <v>-7.9325533697279704</v>
      </c>
      <c r="D16" s="36">
        <f>'Equation of Time (2)'!E25-C16</f>
        <v>0.42456184858491497</v>
      </c>
      <c r="E16" s="39">
        <f>'Equation of Time (3)'!E28-C16-D16</f>
        <v>-0.59963042898183527</v>
      </c>
    </row>
    <row r="17" spans="2:5" x14ac:dyDescent="0.2">
      <c r="B17" s="35">
        <f>'Equation of Time (1)'!B26</f>
        <v>45304</v>
      </c>
      <c r="C17" s="36">
        <f>'Equation of Time (1)'!D26</f>
        <v>-8.3025260645557832</v>
      </c>
      <c r="D17" s="36">
        <f>'Equation of Time (2)'!E26-C17</f>
        <v>0.416894355016451</v>
      </c>
      <c r="E17" s="39">
        <f>'Equation of Time (3)'!E29-C17-D17</f>
        <v>-0.60562066964186023</v>
      </c>
    </row>
    <row r="18" spans="2:5" x14ac:dyDescent="0.2">
      <c r="B18" s="35">
        <f>'Equation of Time (1)'!B27</f>
        <v>45305</v>
      </c>
      <c r="C18" s="36">
        <f>'Equation of Time (1)'!D27</f>
        <v>-8.6638300857502806</v>
      </c>
      <c r="D18" s="36">
        <f>'Equation of Time (2)'!E27-C18</f>
        <v>0.40891459648534578</v>
      </c>
      <c r="E18" s="39">
        <f>'Equation of Time (3)'!E30-C18-D18</f>
        <v>-0.60957794835519508</v>
      </c>
    </row>
    <row r="19" spans="2:5" x14ac:dyDescent="0.2">
      <c r="B19" s="35">
        <f>'Equation of Time (1)'!B28</f>
        <v>45306</v>
      </c>
      <c r="C19" s="36">
        <f>'Equation of Time (1)'!D28</f>
        <v>-9.0161503509263845</v>
      </c>
      <c r="D19" s="36">
        <f>'Equation of Time (2)'!E28-C19</f>
        <v>0.40063238703314141</v>
      </c>
      <c r="E19" s="39">
        <f>'Equation of Time (3)'!E31-C19-D19</f>
        <v>-0.61148178354711114</v>
      </c>
    </row>
    <row r="20" spans="2:5" x14ac:dyDescent="0.2">
      <c r="B20" s="35">
        <f>'Equation of Time (1)'!B29</f>
        <v>45307</v>
      </c>
      <c r="C20" s="36">
        <f>'Equation of Time (1)'!D29</f>
        <v>-9.3591820050690586</v>
      </c>
      <c r="D20" s="36">
        <f>'Equation of Time (2)'!E29-C20</f>
        <v>0.39205785026661388</v>
      </c>
      <c r="E20" s="39">
        <f>'Equation of Time (3)'!E32-C20-D20</f>
        <v>-0.61131919059490869</v>
      </c>
    </row>
    <row r="21" spans="2:5" x14ac:dyDescent="0.2">
      <c r="B21" s="35">
        <f>'Equation of Time (1)'!B30</f>
        <v>45308</v>
      </c>
      <c r="C21" s="36">
        <f>'Equation of Time (1)'!D30</f>
        <v>-9.692630747329531</v>
      </c>
      <c r="D21" s="36">
        <f>'Equation of Time (2)'!E30-C21</f>
        <v>0.38320140731835295</v>
      </c>
      <c r="E21" s="39">
        <f>'Equation of Time (3)'!E33-C21-D21</f>
        <v>-0.60908471576265022</v>
      </c>
    </row>
    <row r="22" spans="2:5" x14ac:dyDescent="0.2">
      <c r="B22" s="35">
        <f>'Equation of Time (1)'!B31</f>
        <v>45309</v>
      </c>
      <c r="C22" s="36">
        <f>'Equation of Time (1)'!D31</f>
        <v>-10.016213145497275</v>
      </c>
      <c r="D22" s="36">
        <f>'Equation of Time (2)'!E31-C22</f>
        <v>0.37407376447046659</v>
      </c>
      <c r="E22" s="39">
        <f>'Equation of Time (3)'!E34-C22-D22</f>
        <v>-0.60478043978740459</v>
      </c>
    </row>
    <row r="23" spans="2:5" x14ac:dyDescent="0.2">
      <c r="B23" s="35">
        <f>'Equation of Time (1)'!B32</f>
        <v>45310</v>
      </c>
      <c r="C23" s="36">
        <f>'Equation of Time (1)'!D32</f>
        <v>-10.329656937786643</v>
      </c>
      <c r="D23" s="36">
        <f>'Equation of Time (2)'!E32-C23</f>
        <v>0.36468590045612892</v>
      </c>
      <c r="E23" s="39">
        <f>'Equation of Time (3)'!E35-C23-D23</f>
        <v>-0.59841595120042612</v>
      </c>
    </row>
    <row r="24" spans="2:5" x14ac:dyDescent="0.2">
      <c r="B24" s="35">
        <f>'Equation of Time (1)'!B33</f>
        <v>45311</v>
      </c>
      <c r="C24" s="36">
        <f>'Equation of Time (1)'!D33</f>
        <v>-10.632701321591938</v>
      </c>
      <c r="D24" s="36">
        <f>'Equation of Time (2)'!E33-C24</f>
        <v>0.355049053453806</v>
      </c>
      <c r="E24" s="39">
        <f>'Equation of Time (3)'!E36-C24-D24</f>
        <v>-0.59000828959712415</v>
      </c>
    </row>
    <row r="25" spans="2:5" x14ac:dyDescent="0.2">
      <c r="B25" s="35">
        <f>'Equation of Time (1)'!B34</f>
        <v>45312</v>
      </c>
      <c r="C25" s="36">
        <f>'Equation of Time (1)'!D34</f>
        <v>-10.925097228880045</v>
      </c>
      <c r="D25" s="36">
        <f>'Equation of Time (2)'!E34-C25</f>
        <v>0.34517470778970072</v>
      </c>
      <c r="E25" s="39">
        <f>'Equation of Time (3)'!E37-C25-D25</f>
        <v>-0.57958185919848049</v>
      </c>
    </row>
    <row r="26" spans="2:5" x14ac:dyDescent="0.2">
      <c r="B26" s="35">
        <f>'Equation of Time (1)'!B35</f>
        <v>45313</v>
      </c>
      <c r="C26" s="36">
        <f>'Equation of Time (1)'!D35</f>
        <v>-11.206607587905424</v>
      </c>
      <c r="D26" s="36">
        <f>'Equation of Time (2)'!E35-C26</f>
        <v>0.33507458036392279</v>
      </c>
      <c r="E26" s="39">
        <f>'Equation of Time (3)'!E38-C26-D26</f>
        <v>-0.56716831317368133</v>
      </c>
    </row>
    <row r="27" spans="2:5" x14ac:dyDescent="0.2">
      <c r="B27" s="35">
        <f>'Equation of Time (1)'!B36</f>
        <v>45314</v>
      </c>
      <c r="C27" s="36">
        <f>'Equation of Time (1)'!D36</f>
        <v>-11.477007570948402</v>
      </c>
      <c r="D27" s="36">
        <f>'Equation of Time (2)'!E36-C27</f>
        <v>0.32476060681652719</v>
      </c>
      <c r="E27" s="39">
        <f>'Equation of Time (3)'!E39-C27-D27</f>
        <v>-0.55280640931822767</v>
      </c>
    </row>
    <row r="28" spans="2:5" x14ac:dyDescent="0.2">
      <c r="B28" s="35">
        <f>'Equation of Time (1)'!B37</f>
        <v>45315</v>
      </c>
      <c r="C28" s="36">
        <f>'Equation of Time (1)'!D37</f>
        <v>-11.736084827794055</v>
      </c>
      <c r="D28" s="36">
        <f>'Equation of Time (2)'!E37-C28</f>
        <v>0.31424492744965349</v>
      </c>
      <c r="E28" s="39">
        <f>'Equation of Time (3)'!E40-C28-D28</f>
        <v>-0.53654183780360398</v>
      </c>
    </row>
    <row r="29" spans="2:5" x14ac:dyDescent="0.2">
      <c r="B29" s="35">
        <f>'Equation of Time (1)'!B38</f>
        <v>45316</v>
      </c>
      <c r="C29" s="36">
        <f>'Equation of Time (1)'!D38</f>
        <v>-11.983639704685803</v>
      </c>
      <c r="D29" s="36">
        <f>'Equation of Time (2)'!E38-C29</f>
        <v>0.30353987292244256</v>
      </c>
      <c r="E29" s="39">
        <f>'Equation of Time (3)'!E41-C29-D29</f>
        <v>-0.51842702183236078</v>
      </c>
    </row>
    <row r="30" spans="2:5" x14ac:dyDescent="0.2">
      <c r="B30" s="35">
        <f>'Equation of Time (1)'!B39</f>
        <v>45317</v>
      </c>
      <c r="C30" s="36">
        <f>'Equation of Time (1)'!D39</f>
        <v>-12.219485448504813</v>
      </c>
      <c r="D30" s="36">
        <f>'Equation of Time (2)'!E39-C30</f>
        <v>0.29265794973547266</v>
      </c>
      <c r="E30" s="39">
        <f>'Equation of Time (3)'!E42-C30-D30</f>
        <v>-0.49852089214691198</v>
      </c>
    </row>
    <row r="31" spans="2:5" x14ac:dyDescent="0.2">
      <c r="B31" s="35">
        <f>'Equation of Time (1)'!B40</f>
        <v>45318</v>
      </c>
      <c r="C31" s="36">
        <f>'Equation of Time (1)'!D40</f>
        <v>-12.44344839594377</v>
      </c>
      <c r="D31" s="36">
        <f>'Equation of Time (2)'!E40-C31</f>
        <v>0.28161182552193864</v>
      </c>
      <c r="E31" s="39">
        <f>'Equation of Time (3)'!E43-C31-D31</f>
        <v>-0.47688863644936497</v>
      </c>
    </row>
    <row r="32" spans="2:5" x14ac:dyDescent="0.2">
      <c r="B32" s="35">
        <f>'Equation of Time (1)'!B41</f>
        <v>45319</v>
      </c>
      <c r="C32" s="36">
        <f>'Equation of Time (1)'!D41</f>
        <v>-12.655368147461154</v>
      </c>
      <c r="D32" s="36">
        <f>'Equation of Time (2)'!E41-C32</f>
        <v>0.27041431416285633</v>
      </c>
      <c r="E32" s="39">
        <f>'Equation of Time (3)'!E44-C32-D32</f>
        <v>-0.45360142489462341</v>
      </c>
    </row>
    <row r="33" spans="2:5" x14ac:dyDescent="0.2">
      <c r="B33" s="35">
        <f>'Equation of Time (1)'!B42</f>
        <v>45320</v>
      </c>
      <c r="C33" s="36">
        <f>'Equation of Time (1)'!D42</f>
        <v>-12.855097725819991</v>
      </c>
      <c r="D33" s="36">
        <f>'Equation of Time (2)'!E42-C33</f>
        <v>0.2590783607437821</v>
      </c>
      <c r="E33" s="39">
        <f>'Equation of Time (3)'!E45-C33-D33</f>
        <v>-0.42873611291746627</v>
      </c>
    </row>
    <row r="34" spans="2:5" x14ac:dyDescent="0.2">
      <c r="B34" s="35">
        <f>'Equation of Time (1)'!B43</f>
        <v>45321</v>
      </c>
      <c r="C34" s="36">
        <f>'Equation of Time (1)'!D43</f>
        <v>-13.04250371903326</v>
      </c>
      <c r="D34" s="36">
        <f>'Equation of Time (2)'!E43-C34</f>
        <v>0.24761702637082728</v>
      </c>
      <c r="E34" s="39">
        <f>'Equation of Time (3)'!E46-C34-D34</f>
        <v>-0.40237492274779996</v>
      </c>
    </row>
    <row r="35" spans="2:5" x14ac:dyDescent="0.2">
      <c r="B35" s="35">
        <f>'Equation of Time (1)'!B44</f>
        <v>45322</v>
      </c>
      <c r="C35" s="36">
        <f>'Equation of Time (1)'!D44</f>
        <v>-13.217466407556335</v>
      </c>
      <c r="D35" s="36">
        <f>'Equation of Time (2)'!E44-C35</f>
        <v>0.23604347286381611</v>
      </c>
      <c r="E35" s="39">
        <f>'Equation of Time (3)'!E47-C35-D35</f>
        <v>-0.37460510505453293</v>
      </c>
    </row>
    <row r="36" spans="2:5" x14ac:dyDescent="0.2">
      <c r="B36" s="35">
        <f>'Equation of Time (1)'!B45</f>
        <v>45323</v>
      </c>
      <c r="C36" s="36">
        <f>'Equation of Time (1)'!D45</f>
        <v>-13.379879875585466</v>
      </c>
      <c r="D36" s="36">
        <f>'Equation of Time (2)'!E45-C36</f>
        <v>0.22437094734458185</v>
      </c>
      <c r="E36" s="39">
        <f>'Equation of Time (3)'!E48-C36-D36</f>
        <v>-0.34551858223888132</v>
      </c>
    </row>
    <row r="37" spans="2:5" x14ac:dyDescent="0.2">
      <c r="B37" s="35">
        <f>'Equation of Time (1)'!B46</f>
        <v>45324</v>
      </c>
      <c r="C37" s="36">
        <f>'Equation of Time (1)'!D46</f>
        <v>-13.52965210633981</v>
      </c>
      <c r="D37" s="36">
        <f>'Equation of Time (2)'!E46-C37</f>
        <v>0.21261276673859619</v>
      </c>
      <c r="E37" s="39">
        <f>'Equation of Time (3)'!E49-C37-D37</f>
        <v>-0.31521157497057395</v>
      </c>
    </row>
    <row r="38" spans="2:5" x14ac:dyDescent="0.2">
      <c r="B38" s="35">
        <f>'Equation of Time (1)'!B47</f>
        <v>45325</v>
      </c>
      <c r="C38" s="36">
        <f>'Equation of Time (1)'!D47</f>
        <v>-13.666705061223489</v>
      </c>
      <c r="D38" s="36">
        <f>'Equation of Time (2)'!E47-C38</f>
        <v>0.20078230220807747</v>
      </c>
      <c r="E38" s="39">
        <f>'Equation of Time (3)'!E50-C38-D38</f>
        <v>-0.28378421362614681</v>
      </c>
    </row>
    <row r="39" spans="2:5" x14ac:dyDescent="0.2">
      <c r="B39" s="35">
        <f>'Equation of Time (1)'!B48</f>
        <v>45326</v>
      </c>
      <c r="C39" s="36">
        <f>'Equation of Time (1)'!D48</f>
        <v>-13.790974742782961</v>
      </c>
      <c r="D39" s="36">
        <f>'Equation of Time (2)'!E48-C39</f>
        <v>0.18889296353497897</v>
      </c>
      <c r="E39" s="39">
        <f>'Equation of Time (3)'!E51-C39-D39</f>
        <v>-0.2513401363464407</v>
      </c>
    </row>
    <row r="40" spans="2:5" x14ac:dyDescent="0.2">
      <c r="B40" s="35">
        <f>'Equation of Time (1)'!B49</f>
        <v>45327</v>
      </c>
      <c r="C40" s="36">
        <f>'Equation of Time (1)'!D49</f>
        <v>-13.90241124139404</v>
      </c>
      <c r="D40" s="36">
        <f>'Equation of Time (2)'!E49-C40</f>
        <v>0.17695818347217163</v>
      </c>
      <c r="E40" s="39">
        <f>'Equation of Time (3)'!E52-C40-D40</f>
        <v>-0.21798607548053894</v>
      </c>
    </row>
    <row r="41" spans="2:5" x14ac:dyDescent="0.2">
      <c r="B41" s="35">
        <f>'Equation of Time (1)'!B50</f>
        <v>45328</v>
      </c>
      <c r="C41" s="36">
        <f>'Equation of Time (1)'!D50</f>
        <v>-14.000978765632059</v>
      </c>
      <c r="D41" s="36">
        <f>'Equation of Time (2)'!E50-C41</f>
        <v>0.16499140208123109</v>
      </c>
      <c r="E41" s="39">
        <f>'Equation of Time (3)'!E53-C41-D41</f>
        <v>-0.18383143422520831</v>
      </c>
    </row>
    <row r="42" spans="2:5" x14ac:dyDescent="0.2">
      <c r="B42" s="35">
        <f>'Equation of Time (1)'!B51</f>
        <v>45329</v>
      </c>
      <c r="C42" s="36">
        <f>'Equation of Time (1)'!D51</f>
        <v>-14.086655656297678</v>
      </c>
      <c r="D42" s="36">
        <f>'Equation of Time (2)'!E51-C42</f>
        <v>0.15300605107522891</v>
      </c>
      <c r="E42" s="39">
        <f>'Equation of Time (3)'!E54-C42-D42</f>
        <v>-0.14898785530300884</v>
      </c>
    </row>
    <row r="43" spans="2:5" x14ac:dyDescent="0.2">
      <c r="B43" s="35">
        <f>'Equation of Time (1)'!B52</f>
        <v>45330</v>
      </c>
      <c r="C43" s="36">
        <f>'Equation of Time (1)'!D52</f>
        <v>-14.159434384090208</v>
      </c>
      <c r="D43" s="36">
        <f>'Equation of Time (2)'!E52-C43</f>
        <v>0.14101553818497337</v>
      </c>
      <c r="E43" s="39">
        <f>'Equation of Time (3)'!E55-C43-D43</f>
        <v>-0.11356878354722433</v>
      </c>
    </row>
    <row r="44" spans="2:5" x14ac:dyDescent="0.2">
      <c r="B44" s="35">
        <f>'Equation of Time (1)'!B53</f>
        <v>45331</v>
      </c>
      <c r="C44" s="36">
        <f>'Equation of Time (1)'!D53</f>
        <v>-14.219321530939297</v>
      </c>
      <c r="D44" s="36">
        <f>'Equation of Time (2)'!E53-C44</f>
        <v>0.12903323156699997</v>
      </c>
      <c r="E44" s="39">
        <f>'Equation of Time (3)'!E56-C44-D44</f>
        <v>-7.7689024279170127E-2</v>
      </c>
    </row>
    <row r="45" spans="2:5" x14ac:dyDescent="0.2">
      <c r="B45" s="35">
        <f>'Equation of Time (1)'!B54</f>
        <v>45332</v>
      </c>
      <c r="C45" s="36">
        <f>'Equation of Time (1)'!D54</f>
        <v>-14.300517739536817</v>
      </c>
      <c r="D45" s="36">
        <f>'Equation of Time (2)'!E54-C45</f>
        <v>0.15125242878329992</v>
      </c>
      <c r="E45" s="39">
        <f>'Equation of Time (3)'!E57-C45-D45</f>
        <v>-4.1464299371375191E-2</v>
      </c>
    </row>
    <row r="46" spans="2:5" x14ac:dyDescent="0.2">
      <c r="B46" s="35">
        <f>'Equation of Time (1)'!B55</f>
        <v>45333</v>
      </c>
      <c r="C46" s="36">
        <f>'Equation of Time (1)'!D55</f>
        <v>-14.321910125235823</v>
      </c>
      <c r="D46" s="36">
        <f>'Equation of Time (2)'!E55-C46</f>
        <v>0.12653880448872634</v>
      </c>
      <c r="E46" s="39">
        <f>'Equation of Time (3)'!E58-C46-D46</f>
        <v>-5.0108028906841184E-3</v>
      </c>
    </row>
    <row r="47" spans="2:5" x14ac:dyDescent="0.2">
      <c r="B47" s="35">
        <f>'Equation of Time (1)'!B56</f>
        <v>45334</v>
      </c>
      <c r="C47" s="36">
        <f>'Equation of Time (1)'!D56</f>
        <v>-14.330577426914285</v>
      </c>
      <c r="D47" s="36">
        <f>'Equation of Time (2)'!E56-C47</f>
        <v>0.10193561337348456</v>
      </c>
      <c r="E47" s="39">
        <f>'Equation of Time (3)'!E59-C47-D47</f>
        <v>3.155524179391378E-2</v>
      </c>
    </row>
    <row r="48" spans="2:5" x14ac:dyDescent="0.2">
      <c r="B48" s="35">
        <f>'Equation of Time (1)'!B57</f>
        <v>45335</v>
      </c>
      <c r="C48" s="36">
        <f>'Equation of Time (1)'!D57</f>
        <v>-14.326595933851852</v>
      </c>
      <c r="D48" s="36">
        <f>'Equation of Time (2)'!E57-C48</f>
        <v>7.7469685339805139E-2</v>
      </c>
      <c r="E48" s="39">
        <f>'Equation of Time (3)'!E60-C48-D48</f>
        <v>6.8118021570226617E-2</v>
      </c>
    </row>
    <row r="49" spans="2:5" x14ac:dyDescent="0.2">
      <c r="B49" s="35">
        <f>'Equation of Time (1)'!B58</f>
        <v>45336</v>
      </c>
      <c r="C49" s="36">
        <f>'Equation of Time (1)'!D58</f>
        <v>-14.310055594397568</v>
      </c>
      <c r="D49" s="36">
        <f>'Equation of Time (2)'!E58-C49</f>
        <v>5.3167618602287803E-2</v>
      </c>
      <c r="E49" s="39">
        <f>'Equation of Time (3)'!E61-C49-D49</f>
        <v>0.10456256796587127</v>
      </c>
    </row>
    <row r="50" spans="2:5" x14ac:dyDescent="0.2">
      <c r="B50" s="35">
        <f>'Equation of Time (1)'!B59</f>
        <v>45337</v>
      </c>
      <c r="C50" s="36">
        <f>'Equation of Time (1)'!D59</f>
        <v>-14.2810598848198</v>
      </c>
      <c r="D50" s="36">
        <f>'Equation of Time (2)'!E59-C50</f>
        <v>2.9055748996061226E-2</v>
      </c>
      <c r="E50" s="39">
        <f>'Equation of Time (3)'!E62-C50-D50</f>
        <v>0.14077518454564775</v>
      </c>
    </row>
    <row r="51" spans="2:5" x14ac:dyDescent="0.2">
      <c r="B51" s="35">
        <f>'Equation of Time (1)'!B60</f>
        <v>45338</v>
      </c>
      <c r="C51" s="36">
        <f>'Equation of Time (1)'!D60</f>
        <v>-14.239725662586302</v>
      </c>
      <c r="D51" s="36">
        <f>'Equation of Time (2)'!E60-C51</f>
        <v>5.1601196145707462E-3</v>
      </c>
      <c r="E51" s="39">
        <f>'Equation of Time (3)'!E63-C51-D51</f>
        <v>0.17664386555542322</v>
      </c>
    </row>
    <row r="52" spans="2:5" x14ac:dyDescent="0.2">
      <c r="B52" s="35">
        <f>'Equation of Time (1)'!B61</f>
        <v>45339</v>
      </c>
      <c r="C52" s="36">
        <f>'Equation of Time (1)'!D61</f>
        <v>-14.186183004254685</v>
      </c>
      <c r="D52" s="36">
        <f>'Equation of Time (2)'!E61-C52</f>
        <v>-1.8493549187285296E-2</v>
      </c>
      <c r="E52" s="39">
        <f>'Equation of Time (3)'!E64-C52-D52</f>
        <v>0.21205870409335681</v>
      </c>
    </row>
    <row r="53" spans="2:5" x14ac:dyDescent="0.2">
      <c r="B53" s="35">
        <f>'Equation of Time (1)'!B62</f>
        <v>45340</v>
      </c>
      <c r="C53" s="36">
        <f>'Equation of Time (1)'!D62</f>
        <v>-14.120575028171489</v>
      </c>
      <c r="D53" s="36">
        <f>'Equation of Time (2)'!E62-C53</f>
        <v>-4.187988938967635E-2</v>
      </c>
      <c r="E53" s="39">
        <f>'Equation of Time (3)'!E65-C53-D53</f>
        <v>0.24691228814649513</v>
      </c>
    </row>
    <row r="54" spans="2:5" x14ac:dyDescent="0.2">
      <c r="B54" s="35">
        <f>'Equation of Time (1)'!B63</f>
        <v>45341</v>
      </c>
      <c r="C54" s="36">
        <f>'Equation of Time (1)'!D63</f>
        <v>-14.043057702195963</v>
      </c>
      <c r="D54" s="36">
        <f>'Equation of Time (2)'!E63-C54</f>
        <v>-6.4973914469241834E-2</v>
      </c>
      <c r="E54" s="39">
        <f>'Equation of Time (3)'!E66-C54-D54</f>
        <v>0.28110008289422339</v>
      </c>
    </row>
    <row r="55" spans="2:5" x14ac:dyDescent="0.2">
      <c r="B55" s="35">
        <f>'Equation of Time (1)'!B64</f>
        <v>45342</v>
      </c>
      <c r="C55" s="36">
        <f>'Equation of Time (1)'!D64</f>
        <v>-13.953799636682142</v>
      </c>
      <c r="D55" s="36">
        <f>'Equation of Time (2)'!E64-C55</f>
        <v>-8.775104809123313E-2</v>
      </c>
      <c r="E55" s="39">
        <f>'Equation of Time (3)'!E67-C55-D55</f>
        <v>0.31452079775120012</v>
      </c>
    </row>
    <row r="56" spans="2:5" x14ac:dyDescent="0.2">
      <c r="B56" s="35">
        <f>'Equation of Time (1)'!B65</f>
        <v>45343</v>
      </c>
      <c r="C56" s="36">
        <f>'Equation of Time (1)'!D65</f>
        <v>-13.852981862970037</v>
      </c>
      <c r="D56" s="36">
        <f>'Equation of Time (2)'!E65-C56</f>
        <v>-0.11018715229884535</v>
      </c>
      <c r="E56" s="39">
        <f>'Equation of Time (3)'!E68-C56-D56</f>
        <v>0.34707673669956129</v>
      </c>
    </row>
    <row r="57" spans="2:5" x14ac:dyDescent="0.2">
      <c r="B57" s="35">
        <f>'Equation of Time (1)'!B66</f>
        <v>45344</v>
      </c>
      <c r="C57" s="36">
        <f>'Equation of Time (1)'!D66</f>
        <v>-13.740797597653781</v>
      </c>
      <c r="D57" s="36">
        <f>'Equation of Time (2)'!E66-C57</f>
        <v>-0.1322585551666613</v>
      </c>
      <c r="E57" s="39">
        <f>'Equation of Time (3)'!E69-C57-D57</f>
        <v>0.37867413054382304</v>
      </c>
    </row>
    <row r="58" spans="2:5" x14ac:dyDescent="0.2">
      <c r="B58" s="35">
        <f>'Equation of Time (1)'!B67</f>
        <v>45345</v>
      </c>
      <c r="C58" s="36">
        <f>'Equation of Time (1)'!D67</f>
        <v>-13.61745199291115</v>
      </c>
      <c r="D58" s="36">
        <f>'Equation of Time (2)'!E67-C58</f>
        <v>-0.15394207788595438</v>
      </c>
      <c r="E58" s="39">
        <f>'Equation of Time (3)'!E70-C58-D58</f>
        <v>0.40922344981109227</v>
      </c>
    </row>
    <row r="59" spans="2:5" x14ac:dyDescent="0.2">
      <c r="B59" s="35">
        <f>'Equation of Time (1)'!B68</f>
        <v>45346</v>
      </c>
      <c r="C59" s="36">
        <f>'Equation of Time (1)'!D68</f>
        <v>-13.48316187319525</v>
      </c>
      <c r="D59" s="36">
        <f>'Equation of Time (2)'!E68-C59</f>
        <v>-0.17521506125003405</v>
      </c>
      <c r="E59" s="39">
        <f>'Equation of Time (3)'!E71-C59-D59</f>
        <v>0.43863969711403605</v>
      </c>
    </row>
    <row r="60" spans="2:5" x14ac:dyDescent="0.2">
      <c r="B60" s="35">
        <f>'Equation of Time (1)'!B69</f>
        <v>45347</v>
      </c>
      <c r="C60" s="36">
        <f>'Equation of Time (1)'!D69</f>
        <v>-13.33815545860503</v>
      </c>
      <c r="D60" s="36">
        <f>'Equation of Time (2)'!E69-C60</f>
        <v>-0.19605539150880169</v>
      </c>
      <c r="E60" s="39">
        <f>'Equation of Time (3)'!E72-C60-D60</f>
        <v>0.46684267789319911</v>
      </c>
    </row>
    <row r="61" spans="2:5" x14ac:dyDescent="0.2">
      <c r="B61" s="35">
        <f>'Equation of Time (1)'!B70</f>
        <v>45348</v>
      </c>
      <c r="C61" s="36">
        <f>'Equation of Time (1)'!D70</f>
        <v>-13.182672075266931</v>
      </c>
      <c r="D61" s="36">
        <f>'Equation of Time (2)'!E70-C61</f>
        <v>-0.2164415255621801</v>
      </c>
      <c r="E61" s="39">
        <f>'Equation of Time (3)'!E73-C61-D61</f>
        <v>0.49375724855961067</v>
      </c>
    </row>
    <row r="62" spans="2:5" x14ac:dyDescent="0.2">
      <c r="B62" s="35">
        <f>'Equation of Time (1)'!B71</f>
        <v>45349</v>
      </c>
      <c r="C62" s="36">
        <f>'Equation of Time (1)'!D71</f>
        <v>-13.016961853075109</v>
      </c>
      <c r="D62" s="36">
        <f>'Equation of Time (2)'!E71-C62</f>
        <v>-0.23635251546301284</v>
      </c>
      <c r="E62" s="39">
        <f>'Equation of Time (3)'!E74-C62-D62</f>
        <v>0.51931354116586803</v>
      </c>
    </row>
    <row r="63" spans="2:5" x14ac:dyDescent="0.2">
      <c r="B63" s="35">
        <f>'Equation of Time (1)'!B72</f>
        <v>45350</v>
      </c>
      <c r="C63" s="36">
        <f>'Equation of Time (1)'!D72</f>
        <v>-12.841285411152464</v>
      </c>
      <c r="D63" s="36">
        <f>'Equation of Time (2)'!E72-C63</f>
        <v>-0.25576803220087463</v>
      </c>
      <c r="E63" s="39">
        <f>'Equation of Time (3)'!E75-C63-D63</f>
        <v>0.54344716384568947</v>
      </c>
    </row>
    <row r="64" spans="2:5" x14ac:dyDescent="0.2">
      <c r="B64" s="35">
        <f>'Equation of Time (1)'!B73</f>
        <v>45351</v>
      </c>
      <c r="C64" s="36">
        <f>'Equation of Time (1)'!D73</f>
        <v>-12.655913531409032</v>
      </c>
      <c r="D64" s="36">
        <f>'Equation of Time (2)'!E73-C64</f>
        <v>-0.27466838873890609</v>
      </c>
      <c r="E64" s="39">
        <f>'Equation of Time (3)'!E76-C64-D64</f>
        <v>0.56609937637525398</v>
      </c>
    </row>
    <row r="65" spans="2:5" x14ac:dyDescent="0.2">
      <c r="B65" s="35">
        <f>'Equation of Time (1)'!B74</f>
        <v>45352</v>
      </c>
      <c r="C65" s="36">
        <f>'Equation of Time (1)'!D74</f>
        <v>-12.461126820588198</v>
      </c>
      <c r="D65" s="36">
        <f>'Equation of Time (2)'!E74-C65</f>
        <v>-0.29303456227690639</v>
      </c>
      <c r="E65" s="39">
        <f>'Equation of Time (3)'!E77-C65-D65</f>
        <v>0.58721724032668199</v>
      </c>
    </row>
    <row r="66" spans="2:5" x14ac:dyDescent="0.2">
      <c r="B66" s="35">
        <f>'Equation of Time (1)'!B75</f>
        <v>45353</v>
      </c>
      <c r="C66" s="36">
        <f>'Equation of Time (1)'!D75</f>
        <v>-12.257215361204631</v>
      </c>
      <c r="D66" s="36">
        <f>'Equation of Time (2)'!E75-C66</f>
        <v>-0.31084821571464971</v>
      </c>
      <c r="E66" s="39">
        <f>'Equation of Time (3)'!E78-C66-D66</f>
        <v>0.60675374340156196</v>
      </c>
    </row>
    <row r="67" spans="2:5" x14ac:dyDescent="0.2">
      <c r="B67" s="35">
        <f>'Equation of Time (1)'!B76</f>
        <v>45354</v>
      </c>
      <c r="C67" s="36">
        <f>'Equation of Time (1)'!D76</f>
        <v>-12.044478351790776</v>
      </c>
      <c r="D67" s="36">
        <f>'Equation of Time (2)'!E76-C67</f>
        <v>-0.32809171829043038</v>
      </c>
      <c r="E67" s="39">
        <f>'Equation of Time (3)'!E79-C67-D67</f>
        <v>0.62466789765215935</v>
      </c>
    </row>
    <row r="68" spans="2:5" x14ac:dyDescent="0.2">
      <c r="B68" s="35">
        <f>'Equation of Time (1)'!B77</f>
        <v>45355</v>
      </c>
      <c r="C68" s="36">
        <f>'Equation of Time (1)'!D77</f>
        <v>-11.8232237368812</v>
      </c>
      <c r="D68" s="36">
        <f>'Equation of Time (2)'!E77-C68</f>
        <v>-0.34474816537080244</v>
      </c>
      <c r="E68" s="39">
        <f>'Equation of Time (3)'!E80-C68-D68</f>
        <v>0.64092481141764956</v>
      </c>
    </row>
    <row r="69" spans="2:5" x14ac:dyDescent="0.2">
      <c r="B69" s="35">
        <f>'Equation of Time (1)'!B78</f>
        <v>45356</v>
      </c>
      <c r="C69" s="36">
        <f>'Equation of Time (1)'!D78</f>
        <v>-11.593767827176066</v>
      </c>
      <c r="D69" s="36">
        <f>'Equation of Time (2)'!E78-C69</f>
        <v>-0.36080139736847805</v>
      </c>
      <c r="E69" s="39">
        <f>'Equation of Time (3)'!E81-C69-D69</f>
        <v>0.6554957349230488</v>
      </c>
    </row>
    <row r="70" spans="2:5" x14ac:dyDescent="0.2">
      <c r="B70" s="35">
        <f>'Equation of Time (1)'!B79</f>
        <v>45357</v>
      </c>
      <c r="C70" s="36">
        <f>'Equation of Time (1)'!D79</f>
        <v>-11.356434910336436</v>
      </c>
      <c r="D70" s="36">
        <f>'Equation of Time (2)'!E79-C70</f>
        <v>-0.37623601776634352</v>
      </c>
      <c r="E70" s="39">
        <f>'Equation of Time (3)'!E82-C70-D70</f>
        <v>0.6683580796078612</v>
      </c>
    </row>
    <row r="71" spans="2:5" x14ac:dyDescent="0.2">
      <c r="B71" s="35">
        <f>'Equation of Time (1)'!B80</f>
        <v>45358</v>
      </c>
      <c r="C71" s="36">
        <f>'Equation of Time (1)'!D80</f>
        <v>-11.111556852874941</v>
      </c>
      <c r="D71" s="36">
        <f>'Equation of Time (2)'!E80-C71</f>
        <v>-0.39103741022675109</v>
      </c>
      <c r="E71" s="39">
        <f>'Equation of Time (3)'!E83-C71-D71</f>
        <v>0.67949541137036817</v>
      </c>
    </row>
    <row r="72" spans="2:5" x14ac:dyDescent="0.2">
      <c r="B72" s="35">
        <f>'Equation of Time (1)'!B81</f>
        <v>45359</v>
      </c>
      <c r="C72" s="36">
        <f>'Equation of Time (1)'!D81</f>
        <v>-10.859472693615839</v>
      </c>
      <c r="D72" s="36">
        <f>'Equation of Time (2)'!E81-C72</f>
        <v>-0.40519175476608105</v>
      </c>
      <c r="E72" s="39">
        <f>'Equation of Time (3)'!E84-C72-D72</f>
        <v>0.68889741803022808</v>
      </c>
    </row>
    <row r="73" spans="2:5" x14ac:dyDescent="0.2">
      <c r="B73" s="35">
        <f>'Equation of Time (1)'!B82</f>
        <v>45360</v>
      </c>
      <c r="C73" s="36">
        <f>'Equation of Time (1)'!D82</f>
        <v>-10.60052822920812</v>
      </c>
      <c r="D73" s="36">
        <f>'Equation of Time (2)'!E82-C73</f>
        <v>-0.41868604297594914</v>
      </c>
      <c r="E73" s="39">
        <f>'Equation of Time (3)'!E85-C73-D73</f>
        <v>0.69655985142729371</v>
      </c>
    </row>
    <row r="74" spans="2:5" x14ac:dyDescent="0.2">
      <c r="B74" s="35">
        <f>'Equation of Time (1)'!B83</f>
        <v>45361</v>
      </c>
      <c r="C74" s="36">
        <f>'Equation of Time (1)'!D83</f>
        <v>-10.335075592184605</v>
      </c>
      <c r="D74" s="36">
        <f>'Equation of Time (2)'!E83-C74</f>
        <v>-0.43150809227337561</v>
      </c>
      <c r="E74" s="39">
        <f>'Equation of Time (3)'!E86-C74-D74</f>
        <v>0.70248444468648508</v>
      </c>
    </row>
    <row r="75" spans="2:5" x14ac:dyDescent="0.2">
      <c r="B75" s="35">
        <f>'Equation of Time (1)'!B84</f>
        <v>45362</v>
      </c>
      <c r="C75" s="36">
        <f>'Equation of Time (1)'!D84</f>
        <v>-10.063472822068686</v>
      </c>
      <c r="D75" s="36">
        <f>'Equation of Time (2)'!E84-C75</f>
        <v>-0.44364655916339224</v>
      </c>
      <c r="E75" s="39">
        <f>'Equation of Time (3)'!E87-C75-D75</f>
        <v>0.70667880528815097</v>
      </c>
    </row>
    <row r="76" spans="2:5" x14ac:dyDescent="0.2">
      <c r="B76" s="35">
        <f>'Equation of Time (1)'!B85</f>
        <v>45363</v>
      </c>
      <c r="C76" s="36">
        <f>'Equation of Time (1)'!D85</f>
        <v>-9.7860834300382535</v>
      </c>
      <c r="D76" s="36">
        <f>'Equation of Time (2)'!E85-C76</f>
        <v>-0.45509095149890477</v>
      </c>
      <c r="E76" s="39">
        <f>'Equation of Time (3)'!E88-C76-D76</f>
        <v>0.709156284688504</v>
      </c>
    </row>
    <row r="77" spans="2:5" x14ac:dyDescent="0.2">
      <c r="B77" s="35">
        <f>'Equation of Time (1)'!B86</f>
        <v>45364</v>
      </c>
      <c r="C77" s="36">
        <f>'Equation of Time (1)'!D86</f>
        <v>-9.5032759576639307</v>
      </c>
      <c r="D77" s="36">
        <f>'Equation of Time (2)'!E86-C77</f>
        <v>-0.46583163972354136</v>
      </c>
      <c r="E77" s="39">
        <f>'Equation of Time (3)'!E89-C77-D77</f>
        <v>0.7099358253363377</v>
      </c>
    </row>
    <row r="78" spans="2:5" x14ac:dyDescent="0.2">
      <c r="B78" s="35">
        <f>'Equation of Time (1)'!B87</f>
        <v>45365</v>
      </c>
      <c r="C78" s="36">
        <f>'Equation of Time (1)'!D87</f>
        <v>-9.2154235302454524</v>
      </c>
      <c r="D78" s="36">
        <f>'Equation of Time (2)'!E87-C78</f>
        <v>-0.4758598670846812</v>
      </c>
      <c r="E78" s="39">
        <f>'Equation of Time (3)'!E90-C78-D78</f>
        <v>0.70904178602893175</v>
      </c>
    </row>
    <row r="79" spans="2:5" x14ac:dyDescent="0.2">
      <c r="B79" s="35">
        <f>'Equation of Time (1)'!B88</f>
        <v>45366</v>
      </c>
      <c r="C79" s="36">
        <f>'Equation of Time (1)'!D88</f>
        <v>-8.9229034052763918</v>
      </c>
      <c r="D79" s="36">
        <f>'Equation of Time (2)'!E88-C79</f>
        <v>-0.48516775880488083</v>
      </c>
      <c r="E79" s="39">
        <f>'Equation of Time (3)'!E91-C79-D79</f>
        <v>0.70650374664202609</v>
      </c>
    </row>
    <row r="80" spans="2:5" x14ac:dyDescent="0.2">
      <c r="B80" s="35">
        <f>'Equation of Time (1)'!B89</f>
        <v>45367</v>
      </c>
      <c r="C80" s="36">
        <f>'Equation of Time (1)'!D89</f>
        <v>-8.6260965165727939</v>
      </c>
      <c r="D80" s="36">
        <f>'Equation of Time (2)'!E89-C80</f>
        <v>-0.49374833020129749</v>
      </c>
      <c r="E80" s="39">
        <f>'Equation of Time (3)'!E92-C80-D80</f>
        <v>0.70235629335495275</v>
      </c>
    </row>
    <row r="81" spans="2:5" x14ac:dyDescent="0.2">
      <c r="B81" s="35">
        <f>'Equation of Time (1)'!B90</f>
        <v>45368</v>
      </c>
      <c r="C81" s="36">
        <f>'Equation of Time (1)'!D90</f>
        <v>-8.3253870146064948</v>
      </c>
      <c r="D81" s="36">
        <f>'Equation of Time (2)'!E90-C81</f>
        <v>-0.50159549374379608</v>
      </c>
      <c r="E81" s="39">
        <f>'Equation of Time (3)'!E93-C81-D81</f>
        <v>0.69663878557276959</v>
      </c>
    </row>
    <row r="82" spans="2:5" x14ac:dyDescent="0.2">
      <c r="B82" s="35">
        <f>'Equation of Time (1)'!B91</f>
        <v>45369</v>
      </c>
      <c r="C82" s="36">
        <f>'Equation of Time (1)'!D91</f>
        <v>-8.0211618035880186</v>
      </c>
      <c r="D82" s="36">
        <f>'Equation of Time (2)'!E91-C82</f>
        <v>-0.50870406504383148</v>
      </c>
      <c r="E82" s="39">
        <f>'Equation of Time (3)'!E94-C82-D82</f>
        <v>0.6893951058216965</v>
      </c>
    </row>
    <row r="83" spans="2:5" x14ac:dyDescent="0.2">
      <c r="B83" s="35">
        <f>'Equation of Time (1)'!B92</f>
        <v>45370</v>
      </c>
      <c r="C83" s="36">
        <f>'Equation of Time (1)'!D92</f>
        <v>-7.71381007584767</v>
      </c>
      <c r="D83" s="36">
        <f>'Equation of Time (2)'!E92-C83</f>
        <v>-0.51506976776742164</v>
      </c>
      <c r="E83" s="39">
        <f>'Equation of Time (3)'!E95-C83-D83</f>
        <v>0.68067339396202353</v>
      </c>
    </row>
    <row r="84" spans="2:5" x14ac:dyDescent="0.2">
      <c r="B84" s="35">
        <f>'Equation of Time (1)'!B93</f>
        <v>45371</v>
      </c>
      <c r="C84" s="36">
        <f>'Equation of Time (1)'!D93</f>
        <v>-7.4037228440665253</v>
      </c>
      <c r="D84" s="36">
        <f>'Equation of Time (2)'!E93-C84</f>
        <v>-0.52068923746666229</v>
      </c>
      <c r="E84" s="39">
        <f>'Equation of Time (3)'!E96-C84-D84</f>
        <v>0.67052576712396039</v>
      </c>
    </row>
    <row r="85" spans="2:5" x14ac:dyDescent="0.2">
      <c r="B85" s="35">
        <f>'Equation of Time (1)'!B94</f>
        <v>45372</v>
      </c>
      <c r="C85" s="36">
        <f>'Equation of Time (1)'!D94</f>
        <v>-7.0912924719113555</v>
      </c>
      <c r="D85" s="36">
        <f>'Equation of Time (2)'!E94-C85</f>
        <v>-0.52556002432572591</v>
      </c>
      <c r="E85" s="39">
        <f>'Equation of Time (3)'!E97-C85-D85</f>
        <v>0.65900802682613868</v>
      </c>
    </row>
    <row r="86" spans="2:5" x14ac:dyDescent="0.2">
      <c r="B86" s="35">
        <f>'Equation of Time (1)'!B95</f>
        <v>45373</v>
      </c>
      <c r="C86" s="36">
        <f>'Equation of Time (1)'!D95</f>
        <v>-6.7769122036291556</v>
      </c>
      <c r="D86" s="36">
        <f>'Equation of Time (2)'!E95-C86</f>
        <v>-0.52968059481846552</v>
      </c>
      <c r="E86" s="39">
        <f>'Equation of Time (3)'!E98-C86-D86</f>
        <v>0.64617935478332189</v>
      </c>
    </row>
    <row r="87" spans="2:5" x14ac:dyDescent="0.2">
      <c r="B87" s="35">
        <f>'Equation of Time (1)'!B96</f>
        <v>45374</v>
      </c>
      <c r="C87" s="36">
        <f>'Equation of Time (1)'!D96</f>
        <v>-6.4609756931582139</v>
      </c>
      <c r="D87" s="36">
        <f>'Equation of Time (2)'!E96-C87</f>
        <v>-0.53305033227590481</v>
      </c>
      <c r="E87" s="39">
        <f>'Equation of Time (3)'!E99-C87-D87</f>
        <v>0.63210199894945251</v>
      </c>
    </row>
    <row r="88" spans="2:5" x14ac:dyDescent="0.2">
      <c r="B88" s="35">
        <f>'Equation of Time (1)'!B97</f>
        <v>45375</v>
      </c>
      <c r="C88" s="36">
        <f>'Equation of Time (1)'!D97</f>
        <v>-6.1438765333128416</v>
      </c>
      <c r="D88" s="36">
        <f>'Equation of Time (2)'!E97-C88</f>
        <v>-0.53566953636350689</v>
      </c>
      <c r="E88" s="39">
        <f>'Equation of Time (3)'!E100-C88-D88</f>
        <v>0.61684095137416062</v>
      </c>
    </row>
    <row r="89" spans="2:5" x14ac:dyDescent="0.2">
      <c r="B89" s="35">
        <f>'Equation of Time (1)'!B98</f>
        <v>45376</v>
      </c>
      <c r="C89" s="36">
        <f>'Equation of Time (1)'!D98</f>
        <v>-5.8260077855987538</v>
      </c>
      <c r="D89" s="36">
        <f>'Equation of Time (2)'!E98-C89</f>
        <v>-0.53753942146908251</v>
      </c>
      <c r="E89" s="39">
        <f>'Equation of Time (3)'!E101-C89-D89</f>
        <v>0.60046361947498372</v>
      </c>
    </row>
    <row r="90" spans="2:5" x14ac:dyDescent="0.2">
      <c r="B90" s="35">
        <f>'Equation of Time (1)'!B99</f>
        <v>45377</v>
      </c>
      <c r="C90" s="36">
        <f>'Equation of Time (1)'!D99</f>
        <v>-5.5077615112152278</v>
      </c>
      <c r="D90" s="36">
        <f>'Equation of Time (2)'!E99-C90</f>
        <v>-0.53866211400356434</v>
      </c>
      <c r="E90" s="39">
        <f>'Equation of Time (3)'!E102-C90-D90</f>
        <v>0.58303949234400232</v>
      </c>
    </row>
    <row r="91" spans="2:5" x14ac:dyDescent="0.2">
      <c r="B91" s="35">
        <f>'Equation of Time (1)'!B100</f>
        <v>45378</v>
      </c>
      <c r="C91" s="36">
        <f>'Equation of Time (1)'!D100</f>
        <v>-5.1895283037984354</v>
      </c>
      <c r="D91" s="36">
        <f>'Equation of Time (2)'!E100-C91</f>
        <v>-0.53904064861835632</v>
      </c>
      <c r="E91" s="39">
        <f>'Equation of Time (3)'!E103-C91-D91</f>
        <v>0.56463980371638911</v>
      </c>
    </row>
    <row r="92" spans="2:5" x14ac:dyDescent="0.2">
      <c r="B92" s="35">
        <f>'Equation of Time (1)'!B101</f>
        <v>45379</v>
      </c>
      <c r="C92" s="36">
        <f>'Equation of Time (1)'!D101</f>
        <v>-4.8716968244583025</v>
      </c>
      <c r="D92" s="36">
        <f>'Equation of Time (2)'!E101-C92</f>
        <v>-0.53867896334396814</v>
      </c>
      <c r="E92" s="39">
        <f>'Equation of Time (3)'!E104-C92-D92</f>
        <v>0.54533719322893859</v>
      </c>
    </row>
    <row r="93" spans="2:5" x14ac:dyDescent="0.2">
      <c r="B93" s="35">
        <f>'Equation of Time (1)'!B102</f>
        <v>45380</v>
      </c>
      <c r="C93" s="36">
        <f>'Equation of Time (1)'!D102</f>
        <v>-4.5546533396583166</v>
      </c>
      <c r="D93" s="36">
        <f>'Equation of Time (2)'!E102-C93</f>
        <v>-0.53758189365604636</v>
      </c>
      <c r="E93" s="39">
        <f>'Equation of Time (3)'!E105-C93-D93</f>
        <v>0.52520536758984715</v>
      </c>
    </row>
    <row r="94" spans="2:5" x14ac:dyDescent="0.2">
      <c r="B94" s="35">
        <f>'Equation of Time (1)'!B103</f>
        <v>45381</v>
      </c>
      <c r="C94" s="36">
        <f>'Equation of Time (1)'!D103</f>
        <v>-4.2387812624840571</v>
      </c>
      <c r="D94" s="36">
        <f>'Equation of Time (2)'!E103-C94</f>
        <v>-0.53575516547630553</v>
      </c>
      <c r="E94" s="39">
        <f>'Equation of Time (3)'!E106-C94-D94</f>
        <v>0.50431876326616809</v>
      </c>
    </row>
    <row r="95" spans="2:5" x14ac:dyDescent="0.2">
      <c r="B95" s="35">
        <f>'Equation of Time (1)'!B104</f>
        <v>45382</v>
      </c>
      <c r="C95" s="36">
        <f>'Equation of Time (1)'!D104</f>
        <v>-3.9244606978423406</v>
      </c>
      <c r="D95" s="36">
        <f>'Equation of Time (2)'!E104-C95</f>
        <v>-0.53320538711683385</v>
      </c>
      <c r="E95" s="39">
        <f>'Equation of Time (3)'!E107-C95-D95</f>
        <v>0.48275221227318132</v>
      </c>
    </row>
    <row r="96" spans="2:5" x14ac:dyDescent="0.2">
      <c r="B96" s="35">
        <f>'Equation of Time (1)'!B105</f>
        <v>45383</v>
      </c>
      <c r="C96" s="36">
        <f>'Equation of Time (1)'!D105</f>
        <v>-3.6120679921278196</v>
      </c>
      <c r="D96" s="36">
        <f>'Equation of Time (2)'!E105-C96</f>
        <v>-0.52994004017769125</v>
      </c>
      <c r="E96" s="39">
        <f>'Equation of Time (3)'!E108-C96-D96</f>
        <v>0.46058061261991146</v>
      </c>
    </row>
    <row r="97" spans="2:5" x14ac:dyDescent="0.2">
      <c r="B97" s="35">
        <f>'Equation of Time (1)'!B106</f>
        <v>45384</v>
      </c>
      <c r="C97" s="36">
        <f>'Equation of Time (1)'!D106</f>
        <v>-3.3019752878885136</v>
      </c>
      <c r="D97" s="36">
        <f>'Equation of Time (2)'!E106-C97</f>
        <v>-0.52596746940903705</v>
      </c>
      <c r="E97" s="39">
        <f>'Equation of Time (3)'!E109-C97-D97</f>
        <v>0.43787860492819863</v>
      </c>
    </row>
    <row r="98" spans="2:5" x14ac:dyDescent="0.2">
      <c r="B98" s="35">
        <f>'Equation of Time (1)'!B107</f>
        <v>45385</v>
      </c>
      <c r="C98" s="36">
        <f>'Equation of Time (1)'!D107</f>
        <v>-2.994550084015791</v>
      </c>
      <c r="D98" s="36">
        <f>'Equation of Time (2)'!E107-C98</f>
        <v>-0.52129687154994597</v>
      </c>
      <c r="E98" s="39">
        <f>'Equation of Time (3)'!E110-C98-D98</f>
        <v>0.41472025669832746</v>
      </c>
    </row>
    <row r="99" spans="2:5" x14ac:dyDescent="0.2">
      <c r="B99" s="35">
        <f>'Equation of Time (1)'!B108</f>
        <v>45386</v>
      </c>
      <c r="C99" s="36">
        <f>'Equation of Time (1)'!D108</f>
        <v>-2.6901548019774819</v>
      </c>
      <c r="D99" s="36">
        <f>'Equation of Time (2)'!E108-C99</f>
        <v>-0.5159382831575825</v>
      </c>
      <c r="E99" s="39">
        <f>'Equation of Time (3)'!E111-C99-D99</f>
        <v>0.39117875564332305</v>
      </c>
    </row>
    <row r="100" spans="2:5" x14ac:dyDescent="0.2">
      <c r="B100" s="35">
        <f>'Equation of Time (1)'!B109</f>
        <v>45387</v>
      </c>
      <c r="C100" s="36">
        <f>'Equation of Time (1)'!D109</f>
        <v>-2.3891463586056156</v>
      </c>
      <c r="D100" s="36">
        <f>'Equation of Time (2)'!E109-C100</f>
        <v>-0.50990256744149498</v>
      </c>
      <c r="E100" s="39">
        <f>'Equation of Time (3)'!E112-C100-D100</f>
        <v>0.36732611345650668</v>
      </c>
    </row>
    <row r="101" spans="2:5" x14ac:dyDescent="0.2">
      <c r="B101" s="35">
        <f>'Equation of Time (1)'!B110</f>
        <v>45388</v>
      </c>
      <c r="C101" s="36">
        <f>'Equation of Time (1)'!D110</f>
        <v>-2.0918757459424073</v>
      </c>
      <c r="D101" s="36">
        <f>'Equation of Time (2)'!E110-C101</f>
        <v>-0.50320140011873704</v>
      </c>
      <c r="E101" s="39">
        <f>'Equation of Time (3)'!E113-C101-D101</f>
        <v>0.34323288131287066</v>
      </c>
    </row>
    <row r="102" spans="2:5" x14ac:dyDescent="0.2">
      <c r="B102" s="35">
        <f>'Equation of Time (1)'!B111</f>
        <v>45389</v>
      </c>
      <c r="C102" s="36">
        <f>'Equation of Time (1)'!D111</f>
        <v>-1.7986876186394642</v>
      </c>
      <c r="D102" s="36">
        <f>'Equation of Time (2)'!E111-C102</f>
        <v>-0.49584725430717258</v>
      </c>
      <c r="E102" s="39">
        <f>'Equation of Time (3)'!E114-C102-D102</f>
        <v>0.31896787833543061</v>
      </c>
    </row>
    <row r="103" spans="2:5" x14ac:dyDescent="0.2">
      <c r="B103" s="35">
        <f>'Equation of Time (1)'!B112</f>
        <v>45390</v>
      </c>
      <c r="C103" s="36">
        <f>'Equation of Time (1)'!D112</f>
        <v>-1.5099198893963419</v>
      </c>
      <c r="D103" s="36">
        <f>'Equation of Time (2)'!E112-C103</f>
        <v>-0.48785338447497284</v>
      </c>
      <c r="E103" s="39">
        <f>'Equation of Time (3)'!E115-C103-D103</f>
        <v>0.29459793418222513</v>
      </c>
    </row>
    <row r="104" spans="2:5" x14ac:dyDescent="0.2">
      <c r="B104" s="35">
        <f>'Equation of Time (1)'!B113</f>
        <v>45391</v>
      </c>
      <c r="C104" s="36">
        <f>'Equation of Time (1)'!D113</f>
        <v>-1.2259033329147817</v>
      </c>
      <c r="D104" s="36">
        <f>'Equation of Time (2)'!E113-C104</f>
        <v>-0.47923380946560656</v>
      </c>
      <c r="E104" s="39">
        <f>'Equation of Time (3)'!E116-C104-D104</f>
        <v>0.27018764682917085</v>
      </c>
    </row>
    <row r="105" spans="2:5" x14ac:dyDescent="0.2">
      <c r="B105" s="35">
        <f>'Equation of Time (1)'!B114</f>
        <v>45392</v>
      </c>
      <c r="C105" s="36">
        <f>'Equation of Time (1)'!D114</f>
        <v>-0.94696119883471752</v>
      </c>
      <c r="D105" s="36">
        <f>'Equation of Time (2)'!E114-C105</f>
        <v>-0.47000329461896584</v>
      </c>
      <c r="E105" s="39">
        <f>'Equation of Time (3)'!E117-C105-D105</f>
        <v>0.24579915653911799</v>
      </c>
    </row>
    <row r="106" spans="2:5" x14ac:dyDescent="0.2">
      <c r="B106" s="35">
        <f>'Equation of Time (1)'!B115</f>
        <v>45393</v>
      </c>
      <c r="C106" s="36">
        <f>'Equation of Time (1)'!D115</f>
        <v>-0.67340883410760055</v>
      </c>
      <c r="D106" s="36">
        <f>'Equation of Time (2)'!E115-C106</f>
        <v>-0.46017733300973052</v>
      </c>
      <c r="E106" s="39">
        <f>'Equation of Time (3)'!E118-C106-D106</f>
        <v>0.22149193691750313</v>
      </c>
    </row>
    <row r="107" spans="2:5" x14ac:dyDescent="0.2">
      <c r="B107" s="35">
        <f>'Equation of Time (1)'!B116</f>
        <v>45394</v>
      </c>
      <c r="C107" s="36">
        <f>'Equation of Time (1)'!D116</f>
        <v>-0.40555331525106419</v>
      </c>
      <c r="D107" s="36">
        <f>'Equation of Time (2)'!E116-C107</f>
        <v>-0.44977212582583137</v>
      </c>
      <c r="E107" s="39">
        <f>'Equation of Time (3)'!E119-C107-D107</f>
        <v>0.19732260386223976</v>
      </c>
    </row>
    <row r="108" spans="2:5" x14ac:dyDescent="0.2">
      <c r="B108" s="35">
        <f>'Equation of Time (1)'!B117</f>
        <v>45395</v>
      </c>
      <c r="C108" s="36">
        <f>'Equation of Time (1)'!D117</f>
        <v>-0.14369309091723581</v>
      </c>
      <c r="D108" s="36">
        <f>'Equation of Time (2)'!E117-C108</f>
        <v>-0.43880456191036554</v>
      </c>
      <c r="E108" s="39">
        <f>'Equation of Time (3)'!E120-C108-D108</f>
        <v>0.17334474311828663</v>
      </c>
    </row>
    <row r="109" spans="2:5" x14ac:dyDescent="0.2">
      <c r="B109" s="35">
        <f>'Equation of Time (1)'!B118</f>
        <v>45396</v>
      </c>
      <c r="C109" s="36">
        <f>'Equation of Time (1)'!D118</f>
        <v>0.11188236480523894</v>
      </c>
      <c r="D109" s="36">
        <f>'Equation of Time (2)'!E118-C109</f>
        <v>-0.42729219649145062</v>
      </c>
      <c r="E109" s="39">
        <f>'Equation of Time (3)'!E121-C109-D109</f>
        <v>0.14960875704806903</v>
      </c>
    </row>
    <row r="110" spans="2:5" x14ac:dyDescent="0.2">
      <c r="B110" s="35">
        <f>'Equation of Time (1)'!B119</f>
        <v>45397</v>
      </c>
      <c r="C110" s="36">
        <f>'Equation of Time (1)'!D119</f>
        <v>0.36089288794843721</v>
      </c>
      <c r="D110" s="36">
        <f>'Equation of Time (2)'!E119-C110</f>
        <v>-0.41525322912567919</v>
      </c>
      <c r="E110" s="39">
        <f>'Equation of Time (3)'!E122-C110-D110</f>
        <v>0.12616173112683632</v>
      </c>
    </row>
    <row r="111" spans="2:5" x14ac:dyDescent="0.2">
      <c r="B111" s="35">
        <f>'Equation of Time (1)'!B120</f>
        <v>45398</v>
      </c>
      <c r="C111" s="36">
        <f>'Equation of Time (1)'!D120</f>
        <v>0.60306794868765934</v>
      </c>
      <c r="D111" s="36">
        <f>'Equation of Time (2)'!E120-C111</f>
        <v>-0.40270648088130478</v>
      </c>
      <c r="E111" s="39">
        <f>'Equation of Time (3)'!E123-C111-D111</f>
        <v>0.10304732056809829</v>
      </c>
    </row>
    <row r="112" spans="2:5" x14ac:dyDescent="0.2">
      <c r="B112" s="35">
        <f>'Equation of Time (1)'!B121</f>
        <v>45399</v>
      </c>
      <c r="C112" s="36">
        <f>'Equation of Time (1)'!D121</f>
        <v>0.83814696344915518</v>
      </c>
      <c r="D112" s="36">
        <f>'Equation of Time (2)'!E121-C112</f>
        <v>-0.38967137078869185</v>
      </c>
      <c r="E112" s="39">
        <f>'Equation of Time (3)'!E124-C112-D112</f>
        <v>8.0305657379264872E-2</v>
      </c>
    </row>
    <row r="113" spans="2:5" x14ac:dyDescent="0.2">
      <c r="B113" s="35">
        <f>'Equation of Time (1)'!B122</f>
        <v>45400</v>
      </c>
      <c r="C113" s="36">
        <f>'Equation of Time (1)'!D122</f>
        <v>1.0658795947371944</v>
      </c>
      <c r="D113" s="36">
        <f>'Equation of Time (2)'!E122-C113</f>
        <v>-0.37616789158608133</v>
      </c>
      <c r="E113" s="39">
        <f>'Equation of Time (3)'!E125-C113-D113</f>
        <v>5.7973278041349441E-2</v>
      </c>
    </row>
    <row r="114" spans="2:5" x14ac:dyDescent="0.2">
      <c r="B114" s="35">
        <f>'Equation of Time (1)'!B123</f>
        <v>45401</v>
      </c>
      <c r="C114" s="36">
        <f>'Equation of Time (1)'!D123</f>
        <v>1.2860260383291928</v>
      </c>
      <c r="D114" s="36">
        <f>'Equation of Time (2)'!E123-C114</f>
        <v>-0.36221658478969021</v>
      </c>
      <c r="E114" s="39">
        <f>'Equation of Time (3)'!E126-C114-D114</f>
        <v>3.6083071900304131E-2</v>
      </c>
    </row>
    <row r="115" spans="2:5" x14ac:dyDescent="0.2">
      <c r="B115" s="35">
        <f>'Equation of Time (1)'!B124</f>
        <v>45402</v>
      </c>
      <c r="C115" s="36">
        <f>'Equation of Time (1)'!D124</f>
        <v>1.4983572975026691</v>
      </c>
      <c r="D115" s="36">
        <f>'Equation of Time (2)'!E124-C115</f>
        <v>-0.34783851511783803</v>
      </c>
      <c r="E115" s="39">
        <f>'Equation of Time (3)'!E127-C115-D115</f>
        <v>1.4664250251249289E-2</v>
      </c>
    </row>
    <row r="116" spans="2:5" x14ac:dyDescent="0.2">
      <c r="B116" s="35">
        <f>'Equation of Time (1)'!B125</f>
        <v>45403</v>
      </c>
      <c r="C116" s="36">
        <f>'Equation of Time (1)'!D125</f>
        <v>1.7026554439733825</v>
      </c>
      <c r="D116" s="36">
        <f>'Equation of Time (2)'!E125-C116</f>
        <v>-0.33305524429989553</v>
      </c>
      <c r="E116" s="39">
        <f>'Equation of Time (3)'!E128-C116-D116</f>
        <v>-6.2576640082470103E-3</v>
      </c>
    </row>
    <row r="117" spans="2:5" x14ac:dyDescent="0.2">
      <c r="B117" s="35">
        <f>'Equation of Time (1)'!B126</f>
        <v>45404</v>
      </c>
      <c r="C117" s="36">
        <f>'Equation of Time (1)'!D126</f>
        <v>1.8987138652395883</v>
      </c>
      <c r="D117" s="36">
        <f>'Equation of Time (2)'!E126-C117</f>
        <v>-0.31788880430100219</v>
      </c>
      <c r="E117" s="39">
        <f>'Equation of Time (3)'!E129-C117-D117</f>
        <v>-2.6660826384457437E-2</v>
      </c>
    </row>
    <row r="118" spans="2:5" x14ac:dyDescent="0.2">
      <c r="B118" s="35">
        <f>'Equation of Time (1)'!B127</f>
        <v>45405</v>
      </c>
      <c r="C118" s="36">
        <f>'Equation of Time (1)'!D127</f>
        <v>2.0863374980437577</v>
      </c>
      <c r="D118" s="36">
        <f>'Equation of Time (2)'!E127-C118</f>
        <v>-0.30236166999476843</v>
      </c>
      <c r="E118" s="39">
        <f>'Equation of Time (3)'!E130-C118-D118</f>
        <v>-4.6527040783861162E-2</v>
      </c>
    </row>
    <row r="119" spans="2:5" x14ac:dyDescent="0.2">
      <c r="B119" s="35">
        <f>'Equation of Time (1)'!B128</f>
        <v>45406</v>
      </c>
      <c r="C119" s="36">
        <f>'Equation of Time (1)'!D128</f>
        <v>2.265343047679548</v>
      </c>
      <c r="D119" s="36">
        <f>'Equation of Time (2)'!E128-C119</f>
        <v>-0.28649673131649389</v>
      </c>
      <c r="E119" s="39">
        <f>'Equation of Time (3)'!E131-C119-D119</f>
        <v>-6.5841709930639647E-2</v>
      </c>
    </row>
    <row r="120" spans="2:5" x14ac:dyDescent="0.2">
      <c r="B120" s="35">
        <f>'Equation of Time (1)'!B129</f>
        <v>45407</v>
      </c>
      <c r="C120" s="36">
        <f>'Equation of Time (1)'!D129</f>
        <v>2.4355591928885589</v>
      </c>
      <c r="D120" s="36">
        <f>'Equation of Time (2)'!E129-C120</f>
        <v>-0.27031726493004893</v>
      </c>
      <c r="E120" s="39">
        <f>'Equation of Time (3)'!E132-C120-D120</f>
        <v>-8.4593766733727094E-2</v>
      </c>
    </row>
    <row r="121" spans="2:5" x14ac:dyDescent="0.2">
      <c r="B121" s="35">
        <f>'Equation of Time (1)'!B130</f>
        <v>45408</v>
      </c>
      <c r="C121" s="36">
        <f>'Equation of Time (1)'!D130</f>
        <v>2.5968267761087658</v>
      </c>
      <c r="D121" s="36">
        <f>'Equation of Time (2)'!E130-C121</f>
        <v>-0.25384690544234667</v>
      </c>
      <c r="E121" s="39">
        <f>'Equation of Time (3)'!E133-C121-D121</f>
        <v>-0.10277558722602054</v>
      </c>
    </row>
    <row r="122" spans="2:5" x14ac:dyDescent="0.2">
      <c r="B122" s="35">
        <f>'Equation of Time (1)'!B131</f>
        <v>45409</v>
      </c>
      <c r="C122" s="36">
        <f>'Equation of Time (1)'!D131</f>
        <v>2.7489989788537494</v>
      </c>
      <c r="D122" s="36">
        <f>'Equation of Time (2)'!E131-C122</f>
        <v>-0.23710961619965021</v>
      </c>
      <c r="E122" s="39">
        <f>'Equation of Time (3)'!E134-C122-D122</f>
        <v>-0.12038288578905565</v>
      </c>
    </row>
    <row r="123" spans="2:5" x14ac:dyDescent="0.2">
      <c r="B123" s="35">
        <f>'Equation of Time (1)'!B132</f>
        <v>45410</v>
      </c>
      <c r="C123" s="36">
        <f>'Equation of Time (1)'!D132</f>
        <v>2.8919414820195817</v>
      </c>
      <c r="D123" s="36">
        <f>'Equation of Time (2)'!E132-C123</f>
        <v>-0.22012965970051157</v>
      </c>
      <c r="E123" s="39">
        <f>'Equation of Time (3)'!E135-C123-D123</f>
        <v>-0.13741459346283902</v>
      </c>
    </row>
    <row r="124" spans="2:5" x14ac:dyDescent="0.2">
      <c r="B124" s="35">
        <f>'Equation of Time (1)'!B133</f>
        <v>45411</v>
      </c>
      <c r="C124" s="36">
        <f>'Equation of Time (1)'!D133</f>
        <v>3.0255326109342606</v>
      </c>
      <c r="D124" s="36">
        <f>'Equation of Time (2)'!E133-C124</f>
        <v>-0.20293156766072684</v>
      </c>
      <c r="E124" s="39">
        <f>'Equation of Time (3)'!E136-C124-D124</f>
        <v>-0.15387272022246057</v>
      </c>
    </row>
    <row r="125" spans="2:5" x14ac:dyDescent="0.2">
      <c r="B125" s="35">
        <f>'Equation of Time (1)'!B134</f>
        <v>45412</v>
      </c>
      <c r="C125" s="36">
        <f>'Equation of Time (1)'!D134</f>
        <v>3.1496634649825292</v>
      </c>
      <c r="D125" s="36">
        <f>'Equation of Time (2)'!E134-C125</f>
        <v>-0.18554011076586718</v>
      </c>
      <c r="E125" s="39">
        <f>'Equation of Time (3)'!E137-C125-D125</f>
        <v>-0.16976220218028537</v>
      </c>
    </row>
    <row r="126" spans="2:5" x14ac:dyDescent="0.2">
      <c r="B126" s="35">
        <f>'Equation of Time (1)'!B135</f>
        <v>45413</v>
      </c>
      <c r="C126" s="36">
        <f>'Equation of Time (1)'!D135</f>
        <v>3.2642380316574018</v>
      </c>
      <c r="D126" s="36">
        <f>'Equation of Time (2)'!E135-C126</f>
        <v>-0.16798026814746336</v>
      </c>
      <c r="E126" s="39">
        <f>'Equation of Time (3)'!E138-C126-D126</f>
        <v>-0.18509073474420301</v>
      </c>
    </row>
    <row r="127" spans="2:5" x14ac:dyDescent="0.2">
      <c r="B127" s="35">
        <f>'Equation of Time (1)'!B136</f>
        <v>45414</v>
      </c>
      <c r="C127" s="36">
        <f>'Equation of Time (1)'!D136</f>
        <v>3.3691732849081992</v>
      </c>
      <c r="D127" s="36">
        <f>'Equation of Time (2)'!E136-C127</f>
        <v>-0.15027719661930528</v>
      </c>
      <c r="E127" s="39">
        <f>'Equation of Time (3)'!E139-C127-D127</f>
        <v>-0.19986859282851688</v>
      </c>
    </row>
    <row r="128" spans="2:5" x14ac:dyDescent="0.2">
      <c r="B128" s="35">
        <f>'Equation of Time (1)'!B137</f>
        <v>45415</v>
      </c>
      <c r="C128" s="36">
        <f>'Equation of Time (1)'!D137</f>
        <v>3.4643992676734703</v>
      </c>
      <c r="D128" s="36">
        <f>'Equation of Time (2)'!E137-C128</f>
        <v>-0.13245619971031797</v>
      </c>
      <c r="E128" s="39">
        <f>'Equation of Time (3)'!E140-C128-D128</f>
        <v>-0.2141084392744923</v>
      </c>
    </row>
    <row r="129" spans="2:5" x14ac:dyDescent="0.2">
      <c r="B129" s="35">
        <f>'Equation of Time (1)'!B138</f>
        <v>45416</v>
      </c>
      <c r="C129" s="36">
        <f>'Equation of Time (1)'!D138</f>
        <v>3.5498591585061217</v>
      </c>
      <c r="D129" s="36">
        <f>'Equation of Time (2)'!E138-C129</f>
        <v>-0.11454269653113336</v>
      </c>
      <c r="E129" s="39">
        <f>'Equation of Time (3)'!E141-C129-D129</f>
        <v>-0.22782512269129862</v>
      </c>
    </row>
    <row r="130" spans="2:5" x14ac:dyDescent="0.2">
      <c r="B130" s="35">
        <f>'Equation of Time (1)'!B139</f>
        <v>45417</v>
      </c>
      <c r="C130" s="36">
        <f>'Equation of Time (1)'!D139</f>
        <v>3.6255093222167964</v>
      </c>
      <c r="D130" s="36">
        <f>'Equation of Time (2)'!E139-C130</f>
        <v>-9.6562190511235269E-2</v>
      </c>
      <c r="E130" s="39">
        <f>'Equation of Time (3)'!E142-C130-D130</f>
        <v>-0.2410354659759717</v>
      </c>
    </row>
    <row r="131" spans="2:5" x14ac:dyDescent="0.2">
      <c r="B131" s="35">
        <f>'Equation of Time (1)'!B140</f>
        <v>45418</v>
      </c>
      <c r="C131" s="36">
        <f>'Equation of Time (1)'!D140</f>
        <v>3.6913193444806991</v>
      </c>
      <c r="D131" s="36">
        <f>'Equation of Time (2)'!E140-C131</f>
        <v>-7.8540238044046085E-2</v>
      </c>
      <c r="E131" s="39">
        <f>'Equation of Time (3)'!E143-C131-D131</f>
        <v>-0.2537580468117171</v>
      </c>
    </row>
    <row r="132" spans="2:5" x14ac:dyDescent="0.2">
      <c r="B132" s="35">
        <f>'Equation of Time (1)'!B141</f>
        <v>45419</v>
      </c>
      <c r="C132" s="36">
        <f>'Equation of Time (1)'!D141</f>
        <v>3.7472720503719819</v>
      </c>
      <c r="D132" s="36">
        <f>'Equation of Time (2)'!E141-C132</f>
        <v>-6.0502417077247461E-2</v>
      </c>
      <c r="E132" s="39">
        <f>'Equation of Time (3)'!E144-C132-D132</f>
        <v>-0.2660129714778674</v>
      </c>
    </row>
    <row r="133" spans="2:5" x14ac:dyDescent="0.2">
      <c r="B133" s="35">
        <f>'Equation of Time (1)'!B142</f>
        <v>45420</v>
      </c>
      <c r="C133" s="36">
        <f>'Equation of Time (1)'!D142</f>
        <v>3.7933635068089755</v>
      </c>
      <c r="D133" s="36">
        <f>'Equation of Time (2)'!E142-C133</f>
        <v>-4.247429568571448E-2</v>
      </c>
      <c r="E133" s="39">
        <f>'Equation of Time (3)'!E145-C133-D133</f>
        <v>-0.27782164333208614</v>
      </c>
    </row>
    <row r="134" spans="2:5" x14ac:dyDescent="0.2">
      <c r="B134" s="35">
        <f>'Equation of Time (1)'!B143</f>
        <v>45421</v>
      </c>
      <c r="C134" s="36">
        <f>'Equation of Time (1)'!D143</f>
        <v>3.8296030089126161</v>
      </c>
      <c r="D134" s="36">
        <f>'Equation of Time (2)'!E143-C134</f>
        <v>-2.4481400664536856E-2</v>
      </c>
      <c r="E134" s="39">
        <f>'Equation of Time (3)'!E146-C134-D134</f>
        <v>-0.28920652734503749</v>
      </c>
    </row>
    <row r="135" spans="2:5" x14ac:dyDescent="0.2">
      <c r="B135" s="35">
        <f>'Equation of Time (1)'!B144</f>
        <v>45422</v>
      </c>
      <c r="C135" s="36">
        <f>'Equation of Time (1)'!D144</f>
        <v>3.8560130502995484</v>
      </c>
      <c r="D135" s="36">
        <f>'Equation of Time (2)'!E144-C135</f>
        <v>-6.5491861794857442E-3</v>
      </c>
      <c r="E135" s="39">
        <f>'Equation of Time (3)'!E147-C135-D135</f>
        <v>-0.30019091208057747</v>
      </c>
    </row>
    <row r="136" spans="2:5" x14ac:dyDescent="0.2">
      <c r="B136" s="35">
        <f>'Equation of Time (1)'!B145</f>
        <v>45423</v>
      </c>
      <c r="C136" s="36">
        <f>'Equation of Time (1)'!D145</f>
        <v>3.8726292773504172</v>
      </c>
      <c r="D136" s="36">
        <f>'Equation of Time (2)'!E145-C136</f>
        <v>1.12969974877557E-2</v>
      </c>
      <c r="E136" s="39">
        <f>'Equation of Time (3)'!E148-C136-D136</f>
        <v>-0.3107986705200374</v>
      </c>
    </row>
    <row r="137" spans="2:5" x14ac:dyDescent="0.2">
      <c r="B137" s="35">
        <f>'Equation of Time (1)'!B146</f>
        <v>45424</v>
      </c>
      <c r="C137" s="36">
        <f>'Equation of Time (1)'!D146</f>
        <v>3.8795004275129514</v>
      </c>
      <c r="D137" s="36">
        <f>'Equation of Time (2)'!E146-C137</f>
        <v>2.9031935062351355E-2</v>
      </c>
      <c r="E137" s="39">
        <f>'Equation of Time (3)'!E149-C137-D137</f>
        <v>-0.32105402112713666</v>
      </c>
    </row>
    <row r="138" spans="2:5" x14ac:dyDescent="0.2">
      <c r="B138" s="35">
        <f>'Equation of Time (1)'!B147</f>
        <v>45425</v>
      </c>
      <c r="C138" s="36">
        <f>'Equation of Time (1)'!D147</f>
        <v>3.8766882517183454</v>
      </c>
      <c r="D138" s="36">
        <f>'Equation of Time (2)'!E147-C138</f>
        <v>4.6630577230054371E-2</v>
      </c>
      <c r="E138" s="39">
        <f>'Equation of Time (3)'!E150-C138-D138</f>
        <v>-0.33098129054141356</v>
      </c>
    </row>
    <row r="139" spans="2:5" x14ac:dyDescent="0.2">
      <c r="B139" s="35">
        <f>'Equation of Time (1)'!B148</f>
        <v>45426</v>
      </c>
      <c r="C139" s="36">
        <f>'Equation of Time (1)'!D148</f>
        <v>3.8642674210083197</v>
      </c>
      <c r="D139" s="36">
        <f>'Equation of Time (2)'!E148-C139</f>
        <v>6.4068071385048331E-2</v>
      </c>
      <c r="E139" s="39">
        <f>'Equation of Time (3)'!E151-C139-D139</f>
        <v>-0.3406046792715216</v>
      </c>
    </row>
    <row r="140" spans="2:5" x14ac:dyDescent="0.2">
      <c r="B140" s="35">
        <f>'Equation of Time (1)'!B149</f>
        <v>45427</v>
      </c>
      <c r="C140" s="36">
        <f>'Equation of Time (1)'!D149</f>
        <v>3.8423254174890085</v>
      </c>
      <c r="D140" s="36">
        <f>'Equation of Time (2)'!E149-C140</f>
        <v>8.1319792135292168E-2</v>
      </c>
      <c r="E140" s="39">
        <f>'Equation of Time (3)'!E152-C140-D140</f>
        <v>-0.34994803173664524</v>
      </c>
    </row>
    <row r="141" spans="2:5" x14ac:dyDescent="0.2">
      <c r="B141" s="35">
        <f>'Equation of Time (1)'!B150</f>
        <v>45428</v>
      </c>
      <c r="C141" s="36">
        <f>'Equation of Time (1)'!D150</f>
        <v>3.8109624097463746</v>
      </c>
      <c r="D141" s="36">
        <f>'Equation of Time (2)'!E150-C141</f>
        <v>9.8361371529076091E-2</v>
      </c>
      <c r="E141" s="39">
        <f>'Equation of Time (3)'!E153-C141-D141</f>
        <v>-0.35903461197421827</v>
      </c>
    </row>
    <row r="142" spans="2:5" x14ac:dyDescent="0.2">
      <c r="B142" s="35">
        <f>'Equation of Time (1)'!B151</f>
        <v>45429</v>
      </c>
      <c r="C142" s="36">
        <f>'Equation of Time (1)'!D151</f>
        <v>3.7702911128763636</v>
      </c>
      <c r="D142" s="36">
        <f>'Equation of Time (2)'!E151-C142</f>
        <v>0.11516872896677866</v>
      </c>
      <c r="E142" s="39">
        <f>'Equation of Time (3)'!E154-C142-D142</f>
        <v>-0.36788688629499644</v>
      </c>
    </row>
    <row r="143" spans="2:5" x14ac:dyDescent="0.2">
      <c r="B143" s="35">
        <f>'Equation of Time (1)'!B152</f>
        <v>45430</v>
      </c>
      <c r="C143" s="36">
        <f>'Equation of Time (1)'!D152</f>
        <v>3.720436633301226</v>
      </c>
      <c r="D143" s="36">
        <f>'Equation of Time (2)'!E152-C143</f>
        <v>0.13171810076222101</v>
      </c>
      <c r="E143" s="39">
        <f>'Equation of Time (3)'!E155-C143-D143</f>
        <v>-0.37652631412318138</v>
      </c>
    </row>
    <row r="144" spans="2:5" x14ac:dyDescent="0.2">
      <c r="B144" s="35">
        <f>'Equation of Time (1)'!B153</f>
        <v>45431</v>
      </c>
      <c r="C144" s="36">
        <f>'Equation of Time (1)'!D153</f>
        <v>3.661536298561475</v>
      </c>
      <c r="D144" s="36">
        <f>'Equation of Time (2)'!E153-C144</f>
        <v>0.14798606931846203</v>
      </c>
      <c r="E144" s="39">
        <f>'Equation of Time (3)'!E156-C144-D144</f>
        <v>-0.38497314820948914</v>
      </c>
    </row>
    <row r="145" spans="2:5" x14ac:dyDescent="0.2">
      <c r="B145" s="35">
        <f>'Equation of Time (1)'!B154</f>
        <v>45432</v>
      </c>
      <c r="C145" s="36">
        <f>'Equation of Time (1)'!D154</f>
        <v>3.5937394722908778</v>
      </c>
      <c r="D145" s="36">
        <f>'Equation of Time (2)'!E154-C145</f>
        <v>0.16394959188322122</v>
      </c>
      <c r="E145" s="39">
        <f>'Equation of Time (3)'!E157-C145-D145</f>
        <v>-0.39324624534899977</v>
      </c>
    </row>
    <row r="146" spans="2:5" x14ac:dyDescent="0.2">
      <c r="B146" s="35">
        <f>'Equation of Time (1)'!B155</f>
        <v>45433</v>
      </c>
      <c r="C146" s="36">
        <f>'Equation of Time (1)'!D155</f>
        <v>3.5172073545993428</v>
      </c>
      <c r="D146" s="36">
        <f>'Equation of Time (2)'!E155-C146</f>
        <v>0.17958602884979369</v>
      </c>
      <c r="E146" s="39">
        <f>'Equation of Time (3)'!E158-C146-D146</f>
        <v>-0.40136288867432723</v>
      </c>
    </row>
    <row r="147" spans="2:5" x14ac:dyDescent="0.2">
      <c r="B147" s="35">
        <f>'Equation of Time (1)'!B156</f>
        <v>45434</v>
      </c>
      <c r="C147" s="36">
        <f>'Equation of Time (1)'!D156</f>
        <v>3.4321127681059416</v>
      </c>
      <c r="D147" s="36">
        <f>'Equation of Time (2)'!E156-C147</f>
        <v>0.19487317156968498</v>
      </c>
      <c r="E147" s="39">
        <f>'Equation of Time (3)'!E159-C147-D147</f>
        <v>-0.40933862252725062</v>
      </c>
    </row>
    <row r="148" spans="2:5" x14ac:dyDescent="0.2">
      <c r="B148" s="35">
        <f>'Equation of Time (1)'!B157</f>
        <v>45435</v>
      </c>
      <c r="C148" s="36">
        <f>'Equation of Time (1)'!D157</f>
        <v>3.3386399298813805</v>
      </c>
      <c r="D148" s="36">
        <f>'Equation of Time (2)'!E157-C148</f>
        <v>0.20978926964389499</v>
      </c>
      <c r="E148" s="39">
        <f>'Equation of Time (3)'!E160-C148-D148</f>
        <v>-0.41718710083988775</v>
      </c>
    </row>
    <row r="149" spans="2:5" x14ac:dyDescent="0.2">
      <c r="B149" s="35">
        <f>'Equation of Time (1)'!B158</f>
        <v>45436</v>
      </c>
      <c r="C149" s="36">
        <f>'Equation of Time (1)'!D158</f>
        <v>3.2369842095758576</v>
      </c>
      <c r="D149" s="36">
        <f>'Equation of Time (2)'!E158-C149</f>
        <v>0.22431305766033116</v>
      </c>
      <c r="E149" s="39">
        <f>'Equation of Time (3)'!E161-C149-D149</f>
        <v>-0.42491994987970827</v>
      </c>
    </row>
    <row r="150" spans="2:5" x14ac:dyDescent="0.2">
      <c r="B150" s="35">
        <f>'Equation of Time (1)'!B159</f>
        <v>45437</v>
      </c>
      <c r="C150" s="36">
        <f>'Equation of Time (1)'!D159</f>
        <v>3.1273518740247503</v>
      </c>
      <c r="D150" s="36">
        <f>'Equation of Time (2)'!E159-C150</f>
        <v>0.2384237813454968</v>
      </c>
      <c r="E150" s="39">
        <f>'Equation of Time (3)'!E162-C150-D150</f>
        <v>-0.43254664613133809</v>
      </c>
    </row>
    <row r="151" spans="2:5" x14ac:dyDescent="0.2">
      <c r="B151" s="35">
        <f>'Equation of Time (1)'!B160</f>
        <v>45438</v>
      </c>
      <c r="C151" s="36">
        <f>'Equation of Time (1)'!D160</f>
        <v>3.0099598186405174</v>
      </c>
      <c r="D151" s="36">
        <f>'Equation of Time (2)'!E160-C151</f>
        <v>0.25210122309938043</v>
      </c>
      <c r="E151" s="39">
        <f>'Equation of Time (3)'!E163-C151-D151</f>
        <v>-0.44007441000305958</v>
      </c>
    </row>
    <row r="152" spans="2:5" x14ac:dyDescent="0.2">
      <c r="B152" s="35">
        <f>'Equation of Time (1)'!B161</f>
        <v>45439</v>
      </c>
      <c r="C152" s="36">
        <f>'Equation of Time (1)'!D161</f>
        <v>2.8850352859150012</v>
      </c>
      <c r="D152" s="36">
        <f>'Equation of Time (2)'!E161-C152</f>
        <v>0.26532572688301803</v>
      </c>
      <c r="E152" s="39">
        <f>'Equation of Time (3)'!E164-C152-D152</f>
        <v>-0.44750811595737439</v>
      </c>
    </row>
    <row r="153" spans="2:5" x14ac:dyDescent="0.2">
      <c r="B153" s="35">
        <f>'Equation of Time (1)'!B162</f>
        <v>45440</v>
      </c>
      <c r="C153" s="36">
        <f>'Equation of Time (1)'!D162</f>
        <v>2.7528155713714941</v>
      </c>
      <c r="D153" s="36">
        <f>'Equation of Time (2)'!E162-C153</f>
        <v>0.27807822242918956</v>
      </c>
      <c r="E153" s="39">
        <f>'Equation of Time (3)'!E165-C153-D153</f>
        <v>-0.4548502195732409</v>
      </c>
    </row>
    <row r="154" spans="2:5" x14ac:dyDescent="0.2">
      <c r="B154" s="35">
        <f>'Equation of Time (1)'!B163</f>
        <v>45441</v>
      </c>
      <c r="C154" s="36">
        <f>'Equation of Time (1)'!D163</f>
        <v>2.6135477173209285</v>
      </c>
      <c r="D154" s="36">
        <f>'Equation of Time (2)'!E163-C154</f>
        <v>0.29034024874735564</v>
      </c>
      <c r="E154" s="39">
        <f>'Equation of Time (3)'!E166-C154-D154</f>
        <v>-0.46210070195381903</v>
      </c>
    </row>
    <row r="155" spans="2:5" x14ac:dyDescent="0.2">
      <c r="B155" s="35">
        <f>'Equation of Time (1)'!B164</f>
        <v>45442</v>
      </c>
      <c r="C155" s="36">
        <f>'Equation of Time (1)'!D164</f>
        <v>2.4674881947909961</v>
      </c>
      <c r="D155" s="36">
        <f>'Equation of Time (2)'!E164-C155</f>
        <v>0.30209397689477813</v>
      </c>
      <c r="E155" s="39">
        <f>'Equation of Time (3)'!E167-C155-D155</f>
        <v>-0.46925703179701461</v>
      </c>
    </row>
    <row r="156" spans="2:5" x14ac:dyDescent="0.2">
      <c r="B156" s="35">
        <f>'Equation of Time (1)'!B165</f>
        <v>45443</v>
      </c>
      <c r="C156" s="36">
        <f>'Equation of Time (1)'!D165</f>
        <v>2.3149025740110014</v>
      </c>
      <c r="D156" s="36">
        <f>'Equation of Time (2)'!E165-C156</f>
        <v>0.31332223198680564</v>
      </c>
      <c r="E156" s="39">
        <f>'Equation of Time (3)'!E168-C156-D156</f>
        <v>-0.47631414534850691</v>
      </c>
    </row>
    <row r="157" spans="2:5" x14ac:dyDescent="0.2">
      <c r="B157" s="35">
        <f>'Equation of Time (1)'!B166</f>
        <v>45444</v>
      </c>
      <c r="C157" s="36">
        <f>'Equation of Time (1)'!D166</f>
        <v>2.1560651838488925</v>
      </c>
      <c r="D157" s="36">
        <f>'Equation of Time (2)'!E166-C157</f>
        <v>0.32400851441999245</v>
      </c>
      <c r="E157" s="39">
        <f>'Equation of Time (3)'!E169-C157-D157</f>
        <v>-0.4832644443582832</v>
      </c>
    </row>
    <row r="158" spans="2:5" x14ac:dyDescent="0.2">
      <c r="B158" s="35">
        <f>'Equation of Time (1)'!B167</f>
        <v>45445</v>
      </c>
      <c r="C158" s="36">
        <f>'Equation of Time (1)'!D167</f>
        <v>1.9912587606100587</v>
      </c>
      <c r="D158" s="36">
        <f>'Equation of Time (2)'!E167-C158</f>
        <v>0.33413702028271963</v>
      </c>
      <c r="E158" s="39">
        <f>'Equation of Time (3)'!E170-C158-D158</f>
        <v>-0.49009781206200631</v>
      </c>
    </row>
    <row r="159" spans="2:5" x14ac:dyDescent="0.2">
      <c r="B159" s="35">
        <f>'Equation of Time (1)'!B168</f>
        <v>45446</v>
      </c>
      <c r="C159" s="36">
        <f>'Equation of Time (1)'!D168</f>
        <v>1.8207740866199584</v>
      </c>
      <c r="D159" s="36">
        <f>'Equation of Time (2)'!E168-C159</f>
        <v>0.34369266092915041</v>
      </c>
      <c r="E159" s="39">
        <f>'Equation of Time (3)'!E171-C159-D159</f>
        <v>-0.49680164710938857</v>
      </c>
    </row>
    <row r="160" spans="2:5" x14ac:dyDescent="0.2">
      <c r="B160" s="35">
        <f>'Equation of Time (1)'!B169</f>
        <v>45447</v>
      </c>
      <c r="C160" s="36">
        <f>'Equation of Time (1)'!D169</f>
        <v>1.6449096190250483</v>
      </c>
      <c r="D160" s="36">
        <f>'Equation of Time (2)'!E169-C160</f>
        <v>0.3526610816928859</v>
      </c>
      <c r="E160" s="39">
        <f>'Equation of Time (3)'!E172-C160-D160</f>
        <v>-0.50336091526258508</v>
      </c>
    </row>
    <row r="161" spans="2:5" x14ac:dyDescent="0.2">
      <c r="B161" s="35">
        <f>'Equation of Time (1)'!B170</f>
        <v>45448</v>
      </c>
      <c r="C161" s="36">
        <f>'Equation of Time (1)'!D170</f>
        <v>1.463971109257761</v>
      </c>
      <c r="D161" s="36">
        <f>'Equation of Time (2)'!E170-C161</f>
        <v>0.36102867971829267</v>
      </c>
      <c r="E161" s="39">
        <f>'Equation of Time (3)'!E173-C161-D161</f>
        <v>-0.50975821858955039</v>
      </c>
    </row>
    <row r="162" spans="2:5" x14ac:dyDescent="0.2">
      <c r="B162" s="35">
        <f>'Equation of Time (1)'!B171</f>
        <v>45449</v>
      </c>
      <c r="C162" s="36">
        <f>'Equation of Time (1)'!D171</f>
        <v>1.278271213622709</v>
      </c>
      <c r="D162" s="36">
        <f>'Equation of Time (2)'!E171-C162</f>
        <v>0.36878262088798897</v>
      </c>
      <c r="E162" s="39">
        <f>'Equation of Time (3)'!E174-C162-D162</f>
        <v>-0.51597388178093517</v>
      </c>
    </row>
    <row r="163" spans="2:5" x14ac:dyDescent="0.2">
      <c r="B163" s="35">
        <f>'Equation of Time (1)'!B172</f>
        <v>45450</v>
      </c>
      <c r="C163" s="36">
        <f>'Equation of Time (1)'!D172</f>
        <v>1.088129095471567</v>
      </c>
      <c r="D163" s="36">
        <f>'Equation of Time (2)'!E172-C163</f>
        <v>0.37591085582639905</v>
      </c>
      <c r="E163" s="39">
        <f>'Equation of Time (3)'!E175-C163-D163</f>
        <v>-0.52198605512420659</v>
      </c>
    </row>
    <row r="164" spans="2:5" x14ac:dyDescent="0.2">
      <c r="B164" s="35">
        <f>'Equation of Time (1)'!B173</f>
        <v>45451</v>
      </c>
      <c r="C164" s="36">
        <f>'Equation of Time (1)'!D173</f>
        <v>0.89387001944426991</v>
      </c>
      <c r="D164" s="36">
        <f>'Equation of Time (2)'!E173-C164</f>
        <v>0.38240213496014519</v>
      </c>
      <c r="E164" s="39">
        <f>'Equation of Time (3)'!E176-C164-D164</f>
        <v>-0.5277708335763942</v>
      </c>
    </row>
    <row r="165" spans="2:5" x14ac:dyDescent="0.2">
      <c r="B165" s="35">
        <f>'Equation of Time (1)'!B174</f>
        <v>45452</v>
      </c>
      <c r="C165" s="36">
        <f>'Equation of Time (1)'!D174</f>
        <v>0.69582493826343672</v>
      </c>
      <c r="D165" s="36">
        <f>'Equation of Time (2)'!E174-C165</f>
        <v>0.38824602261745444</v>
      </c>
      <c r="E165" s="39">
        <f>'Equation of Time (3)'!E177-C165-D165</f>
        <v>-0.53330239128798473</v>
      </c>
    </row>
    <row r="166" spans="2:5" x14ac:dyDescent="0.2">
      <c r="B166" s="35">
        <f>'Equation of Time (1)'!B175</f>
        <v>45453</v>
      </c>
      <c r="C166" s="36">
        <f>'Equation of Time (1)'!D175</f>
        <v>0.49433007257793715</v>
      </c>
      <c r="D166" s="36">
        <f>'Equation of Time (2)'!E175-C166</f>
        <v>0.39343291014947923</v>
      </c>
      <c r="E166" s="39">
        <f>'Equation of Time (3)'!E178-C166-D166</f>
        <v>-0.53855313084385603</v>
      </c>
    </row>
    <row r="167" spans="2:5" x14ac:dyDescent="0.2">
      <c r="B167" s="35">
        <f>'Equation of Time (1)'!B176</f>
        <v>45454</v>
      </c>
      <c r="C167" s="36">
        <f>'Equation of Time (1)'!D176</f>
        <v>0.28972648435968651</v>
      </c>
      <c r="D167" s="36">
        <f>'Equation of Time (2)'!E176-C167</f>
        <v>0.39795402805800417</v>
      </c>
      <c r="E167" s="39">
        <f>'Equation of Time (3)'!E179-C167-D167</f>
        <v>-0.54349384640548482</v>
      </c>
    </row>
    <row r="168" spans="2:5" x14ac:dyDescent="0.2">
      <c r="B168" s="35">
        <f>'Equation of Time (1)'!B177</f>
        <v>45455</v>
      </c>
      <c r="C168" s="36">
        <f>'Equation of Time (1)'!D177</f>
        <v>8.2359644365398665E-2</v>
      </c>
      <c r="D168" s="36">
        <f>'Equation of Time (2)'!E177-C168</f>
        <v>0.40180145711494852</v>
      </c>
      <c r="E168" s="39">
        <f>'Equation of Time (3)'!E180-C168-D168</f>
        <v>-0.54809389986041701</v>
      </c>
    </row>
    <row r="169" spans="2:5" x14ac:dyDescent="0.2">
      <c r="B169" s="35">
        <f>'Equation of Time (1)'!B178</f>
        <v>45456</v>
      </c>
      <c r="C169" s="36">
        <f>'Equation of Time (1)'!D178</f>
        <v>-0.12742100581775784</v>
      </c>
      <c r="D169" s="36">
        <f>'Equation of Time (2)'!E178-C169</f>
        <v>0.40496813846027202</v>
      </c>
      <c r="E169" s="39">
        <f>'Equation of Time (3)'!E181-C169-D169</f>
        <v>-0.55232140901151394</v>
      </c>
    </row>
    <row r="170" spans="2:5" x14ac:dyDescent="0.2">
      <c r="B170" s="35">
        <f>'Equation of Time (1)'!B179</f>
        <v>45457</v>
      </c>
      <c r="C170" s="36">
        <f>'Equation of Time (1)'!D179</f>
        <v>-0.33926249661746688</v>
      </c>
      <c r="D170" s="36">
        <f>'Equation of Time (2)'!E179-C170</f>
        <v>0.40744788266629456</v>
      </c>
      <c r="E170" s="39">
        <f>'Equation of Time (3)'!E182-C170-D170</f>
        <v>-0.55614344677043648</v>
      </c>
    </row>
    <row r="171" spans="2:5" x14ac:dyDescent="0.2">
      <c r="B171" s="35">
        <f>'Equation of Time (1)'!B180</f>
        <v>45458</v>
      </c>
      <c r="C171" s="36">
        <f>'Equation of Time (1)'!D180</f>
        <v>-0.55280877768122938</v>
      </c>
      <c r="D171" s="36">
        <f>'Equation of Time (2)'!E180-C171</f>
        <v>0.40923537775732305</v>
      </c>
      <c r="E171" s="39">
        <f>'Equation of Time (3)'!E183-C171-D171</f>
        <v>-0.55952625025641067</v>
      </c>
    </row>
    <row r="172" spans="2:5" x14ac:dyDescent="0.2">
      <c r="B172" s="35">
        <f>'Equation of Time (1)'!B181</f>
        <v>45459</v>
      </c>
      <c r="C172" s="36">
        <f>'Equation of Time (1)'!D181</f>
        <v>-0.76770116890485784</v>
      </c>
      <c r="D172" s="36">
        <f>'Equation of Time (2)'!E181-C172</f>
        <v>0.41032619617518723</v>
      </c>
      <c r="E172" s="39">
        <f>'Equation of Time (3)'!E184-C172-D172</f>
        <v>-0.562435438644038</v>
      </c>
    </row>
    <row r="173" spans="2:5" x14ac:dyDescent="0.2">
      <c r="B173" s="35">
        <f>'Equation of Time (1)'!B182</f>
        <v>45460</v>
      </c>
      <c r="C173" s="36">
        <f>'Equation of Time (1)'!D182</f>
        <v>-0.9835788147434803</v>
      </c>
      <c r="D173" s="36">
        <f>'Equation of Time (2)'!E182-C173</f>
        <v>0.4107168006819425</v>
      </c>
      <c r="E173" s="39">
        <f>'Equation of Time (3)'!E185-C173-D173</f>
        <v>-0.56483623855249154</v>
      </c>
    </row>
    <row r="174" spans="2:5" x14ac:dyDescent="0.2">
      <c r="B174" s="35">
        <f>'Equation of Time (1)'!B183</f>
        <v>45461</v>
      </c>
      <c r="C174" s="36">
        <f>'Equation of Time (1)'!D183</f>
        <v>-1.2000791412603329</v>
      </c>
      <c r="D174" s="36">
        <f>'Equation of Time (2)'!E183-C174</f>
        <v>0.41040454919288683</v>
      </c>
      <c r="E174" s="39">
        <f>'Equation of Time (3)'!E186-C174-D174</f>
        <v>-0.56669371572323601</v>
      </c>
    </row>
    <row r="175" spans="2:5" x14ac:dyDescent="0.2">
      <c r="B175" s="35">
        <f>'Equation of Time (1)'!B184</f>
        <v>45462</v>
      </c>
      <c r="C175" s="36">
        <f>'Equation of Time (1)'!D184</f>
        <v>-1.4168383153652147</v>
      </c>
      <c r="D175" s="36">
        <f>'Equation of Time (2)'!E184-C175</f>
        <v>0.4093876985337872</v>
      </c>
      <c r="E175" s="39">
        <f>'Equation of Time (3)'!E187-C175-D175</f>
        <v>-0.56797301169448033</v>
      </c>
    </row>
    <row r="176" spans="2:5" x14ac:dyDescent="0.2">
      <c r="B176" s="35">
        <f>'Equation of Time (1)'!B185</f>
        <v>45463</v>
      </c>
      <c r="C176" s="36">
        <f>'Equation of Time (1)'!D185</f>
        <v>-1.6334917056919607</v>
      </c>
      <c r="D176" s="36">
        <f>'Equation of Time (2)'!E185-C176</f>
        <v>0.40766540711784449</v>
      </c>
      <c r="E176" s="39">
        <f>'Equation of Time (3)'!E188-C176-D176</f>
        <v>-0.56863958414870286</v>
      </c>
    </row>
    <row r="177" spans="2:5" x14ac:dyDescent="0.2">
      <c r="B177" s="35">
        <f>'Equation of Time (1)'!B186</f>
        <v>45464</v>
      </c>
      <c r="C177" s="36">
        <f>'Equation of Time (1)'!D186</f>
        <v>-1.8496743445621693</v>
      </c>
      <c r="D177" s="36">
        <f>'Equation of Time (2)'!E186-C177</f>
        <v>0.40523773653891482</v>
      </c>
      <c r="E177" s="39">
        <f>'Equation of Time (3)'!E189-C177-D177</f>
        <v>-0.56865944958393877</v>
      </c>
    </row>
    <row r="178" spans="2:5" x14ac:dyDescent="0.2">
      <c r="B178" s="35">
        <f>'Equation of Time (1)'!B187</f>
        <v>45465</v>
      </c>
      <c r="C178" s="36">
        <f>'Equation of Time (1)'!D187</f>
        <v>-2.06502139048122</v>
      </c>
      <c r="D178" s="36">
        <f>'Equation of Time (2)'!E187-C178</f>
        <v>0.4021056520790498</v>
      </c>
      <c r="E178" s="39">
        <f>'Equation of Time (3)'!E190-C178-D178</f>
        <v>-0.56799942694174477</v>
      </c>
    </row>
    <row r="179" spans="2:5" x14ac:dyDescent="0.2">
      <c r="B179" s="35">
        <f>'Equation of Time (1)'!B188</f>
        <v>45466</v>
      </c>
      <c r="C179" s="36">
        <f>'Equation of Time (1)'!D188</f>
        <v>-2.2791685906119095</v>
      </c>
      <c r="D179" s="36">
        <f>'Equation of Time (2)'!E188-C179</f>
        <v>0.39827102212954335</v>
      </c>
      <c r="E179" s="39">
        <f>'Equation of Time (3)'!E191-C179-D179</f>
        <v>-0.56662738081309927</v>
      </c>
    </row>
    <row r="180" spans="2:5" x14ac:dyDescent="0.2">
      <c r="B180" s="35">
        <f>'Equation of Time (1)'!B189</f>
        <v>45467</v>
      </c>
      <c r="C180" s="36">
        <f>'Equation of Time (1)'!D189</f>
        <v>-2.4917527426709718</v>
      </c>
      <c r="D180" s="36">
        <f>'Equation of Time (2)'!E189-C180</f>
        <v>0.39373661652596681</v>
      </c>
      <c r="E180" s="39">
        <f>'Equation of Time (3)'!E192-C180-D180</f>
        <v>-0.5645124628394429</v>
      </c>
    </row>
    <row r="181" spans="2:5" x14ac:dyDescent="0.2">
      <c r="B181" s="35">
        <f>'Equation of Time (1)'!B190</f>
        <v>45468</v>
      </c>
      <c r="C181" s="36">
        <f>'Equation of Time (1)'!D190</f>
        <v>-2.7024121556945153</v>
      </c>
      <c r="D181" s="36">
        <f>'Equation of Time (2)'!E190-C181</f>
        <v>0.38850610379908357</v>
      </c>
      <c r="E181" s="39">
        <f>'Equation of Time (3)'!E193-C181-D181</f>
        <v>-0.56162534992951363</v>
      </c>
    </row>
    <row r="182" spans="2:5" x14ac:dyDescent="0.2">
      <c r="B182" s="35">
        <f>'Equation of Time (1)'!B191</f>
        <v>45469</v>
      </c>
      <c r="C182" s="36">
        <f>'Equation of Time (1)'!D191</f>
        <v>-2.9107871091195805</v>
      </c>
      <c r="D182" s="36">
        <f>'Equation of Time (2)'!E191-C182</f>
        <v>0.3825840473446398</v>
      </c>
      <c r="E182" s="39">
        <f>'Equation of Time (3)'!E194-C182-D182</f>
        <v>-0.55793847792242435</v>
      </c>
    </row>
    <row r="183" spans="2:5" x14ac:dyDescent="0.2">
      <c r="B183" s="35">
        <f>'Equation of Time (1)'!B192</f>
        <v>45470</v>
      </c>
      <c r="C183" s="36">
        <f>'Equation of Time (1)'!D192</f>
        <v>-3.1165203096310283</v>
      </c>
      <c r="D183" s="36">
        <f>'Equation of Time (2)'!E192-C183</f>
        <v>0.37597590051648844</v>
      </c>
      <c r="E183" s="39">
        <f>'Equation of Time (3)'!E195-C183-D183</f>
        <v>-0.55342626934519279</v>
      </c>
    </row>
    <row r="184" spans="2:5" x14ac:dyDescent="0.2">
      <c r="B184" s="35">
        <f>'Equation of Time (1)'!B193</f>
        <v>45471</v>
      </c>
      <c r="C184" s="36">
        <f>'Equation of Time (1)'!D193</f>
        <v>-3.3192573452256333</v>
      </c>
      <c r="D184" s="36">
        <f>'Equation of Time (2)'!E193-C184</f>
        <v>0.36868800064855467</v>
      </c>
      <c r="E184" s="39">
        <f>'Equation of Time (3)'!E196-C184-D184</f>
        <v>-0.54806535393711808</v>
      </c>
    </row>
    <row r="185" spans="2:5" x14ac:dyDescent="0.2">
      <c r="B185" s="35">
        <f>'Equation of Time (1)'!B194</f>
        <v>45472</v>
      </c>
      <c r="C185" s="36">
        <f>'Equation of Time (1)'!D194</f>
        <v>-3.5186471359484131</v>
      </c>
      <c r="D185" s="36">
        <f>'Equation of Time (2)'!E194-C185</f>
        <v>0.36072756201273837</v>
      </c>
      <c r="E185" s="39">
        <f>'Equation of Time (3)'!E197-C185-D185</f>
        <v>-0.54183478064495816</v>
      </c>
    </row>
    <row r="186" spans="2:5" x14ac:dyDescent="0.2">
      <c r="B186" s="35">
        <f>'Equation of Time (1)'!B195</f>
        <v>45473</v>
      </c>
      <c r="C186" s="36">
        <f>'Equation of Time (1)'!D195</f>
        <v>-3.7143423807601996</v>
      </c>
      <c r="D186" s="36">
        <f>'Equation of Time (2)'!E195-C186</f>
        <v>0.3521026677207848</v>
      </c>
      <c r="E186" s="39">
        <f>'Equation of Time (3)'!E198-C186-D186</f>
        <v>-0.53471621983108175</v>
      </c>
    </row>
    <row r="187" spans="2:5" x14ac:dyDescent="0.2">
      <c r="B187" s="35">
        <f>'Equation of Time (1)'!B196</f>
        <v>45474</v>
      </c>
      <c r="C187" s="36">
        <f>'Equation of Time (1)'!D196</f>
        <v>-3.9059999999999988</v>
      </c>
      <c r="D187" s="36">
        <f>'Equation of Time (2)'!E196-C187</f>
        <v>0.34282226057961829</v>
      </c>
      <c r="E187" s="39">
        <f>'Equation of Time (3)'!E199-C187-D187</f>
        <v>-0.52669415448148094</v>
      </c>
    </row>
    <row r="188" spans="2:5" x14ac:dyDescent="0.2">
      <c r="B188" s="35">
        <f>'Equation of Time (1)'!B197</f>
        <v>45475</v>
      </c>
      <c r="C188" s="36">
        <f>'Equation of Time (1)'!D197</f>
        <v>-4.093281572910799</v>
      </c>
      <c r="D188" s="36">
        <f>'Equation of Time (2)'!E197-C188</f>
        <v>0.33289613291080089</v>
      </c>
      <c r="E188" s="39">
        <f>'Equation of Time (3)'!E200-C188-D188</f>
        <v>-0.51775605925173851</v>
      </c>
    </row>
    <row r="189" spans="2:5" x14ac:dyDescent="0.2">
      <c r="B189" s="35">
        <f>'Equation of Time (1)'!B198</f>
        <v>45476</v>
      </c>
      <c r="C189" s="36">
        <f>'Equation of Time (1)'!D198</f>
        <v>-4.2758537697033665</v>
      </c>
      <c r="D189" s="36">
        <f>'Equation of Time (2)'!E198-C189</f>
        <v>0.3223349153459405</v>
      </c>
      <c r="E189" s="39">
        <f>'Equation of Time (3)'!E201-C189-D189</f>
        <v>-0.50789256624669177</v>
      </c>
    </row>
    <row r="190" spans="2:5" x14ac:dyDescent="0.2">
      <c r="B190" s="35">
        <f>'Equation of Time (1)'!B199</f>
        <v>45477</v>
      </c>
      <c r="C190" s="36">
        <f>'Equation of Time (1)'!D199</f>
        <v>-4.4533887776389784</v>
      </c>
      <c r="D190" s="36">
        <f>'Equation of Time (2)'!E199-C190</f>
        <v>0.31115006461128392</v>
      </c>
      <c r="E190" s="39">
        <f>'Equation of Time (3)'!E202-C190-D190</f>
        <v>-0.49709761649258599</v>
      </c>
    </row>
    <row r="191" spans="2:5" x14ac:dyDescent="0.2">
      <c r="B191" s="35">
        <f>'Equation of Time (1)'!B200</f>
        <v>45478</v>
      </c>
      <c r="C191" s="36">
        <f>'Equation of Time (1)'!D200</f>
        <v>-4.6255647206190398</v>
      </c>
      <c r="D191" s="36">
        <f>'Equation of Time (2)'!E200-C191</f>
        <v>0.29935385031566319</v>
      </c>
      <c r="E191" s="39">
        <f>'Equation of Time (3)'!E203-C191-D191</f>
        <v>-0.48536859612948291</v>
      </c>
    </row>
    <row r="192" spans="2:5" x14ac:dyDescent="0.2">
      <c r="B192" s="35">
        <f>'Equation of Time (1)'!B201</f>
        <v>45479</v>
      </c>
      <c r="C192" s="36">
        <f>'Equation of Time (1)'!D201</f>
        <v>-4.7920660717772741</v>
      </c>
      <c r="D192" s="36">
        <f>'Equation of Time (2)'!E201-C192</f>
        <v>0.2869593407573845</v>
      </c>
      <c r="E192" s="39">
        <f>'Equation of Time (3)'!E204-C192-D192</f>
        <v>-0.47270645642596332</v>
      </c>
    </row>
    <row r="193" spans="2:5" x14ac:dyDescent="0.2">
      <c r="B193" s="35">
        <f>'Equation of Time (1)'!B202</f>
        <v>45480</v>
      </c>
      <c r="C193" s="36">
        <f>'Equation of Time (1)'!D202</f>
        <v>-4.9525840585783456</v>
      </c>
      <c r="D193" s="36">
        <f>'Equation of Time (2)'!E202-C193</f>
        <v>0.27398038776671019</v>
      </c>
      <c r="E193" s="39">
        <f>'Equation of Time (3)'!E205-C193-D193</f>
        <v>-0.45911581679690805</v>
      </c>
    </row>
    <row r="194" spans="2:5" x14ac:dyDescent="0.2">
      <c r="B194" s="35">
        <f>'Equation of Time (1)'!B203</f>
        <v>45481</v>
      </c>
      <c r="C194" s="36">
        <f>'Equation of Time (1)'!D203</f>
        <v>-5.106817059935608</v>
      </c>
      <c r="D194" s="36">
        <f>'Equation of Time (2)'!E203-C194</f>
        <v>0.26043161060158049</v>
      </c>
      <c r="E194" s="39">
        <f>'Equation of Time (3)'!E206-C194-D194</f>
        <v>-0.44460505008906104</v>
      </c>
    </row>
    <row r="195" spans="2:5" x14ac:dyDescent="0.2">
      <c r="B195" s="35">
        <f>'Equation of Time (1)'!B204</f>
        <v>45482</v>
      </c>
      <c r="C195" s="36">
        <f>'Equation of Time (1)'!D204</f>
        <v>-5.2544709948701502</v>
      </c>
      <c r="D195" s="36">
        <f>'Equation of Time (2)'!E204-C195</f>
        <v>0.24632837891570247</v>
      </c>
      <c r="E195" s="39">
        <f>'Equation of Time (3)'!E207-C195-D195</f>
        <v>-0.42918634948658241</v>
      </c>
    </row>
    <row r="196" spans="2:5" x14ac:dyDescent="0.2">
      <c r="B196" s="35">
        <f>'Equation of Time (1)'!B205</f>
        <v>45483</v>
      </c>
      <c r="C196" s="36">
        <f>'Equation of Time (1)'!D205</f>
        <v>-5.3952597022432514</v>
      </c>
      <c r="D196" s="36">
        <f>'Equation of Time (2)'!E205-C196</f>
        <v>0.23168679481889232</v>
      </c>
      <c r="E196" s="39">
        <f>'Equation of Time (3)'!E208-C196-D196</f>
        <v>-0.41287577647993956</v>
      </c>
    </row>
    <row r="197" spans="2:5" x14ac:dyDescent="0.2">
      <c r="B197" s="35">
        <f>'Equation of Time (1)'!B206</f>
        <v>45484</v>
      </c>
      <c r="C197" s="36">
        <f>'Equation of Time (1)'!D206</f>
        <v>-5.5289053111048432</v>
      </c>
      <c r="D197" s="36">
        <f>'Equation of Time (2)'!E206-C197</f>
        <v>0.216523674050773</v>
      </c>
      <c r="E197" s="39">
        <f>'Equation of Time (3)'!E209-C197-D197</f>
        <v>-0.39569328943653215</v>
      </c>
    </row>
    <row r="198" spans="2:5" x14ac:dyDescent="0.2">
      <c r="B198" s="35">
        <f>'Equation of Time (1)'!B207</f>
        <v>45485</v>
      </c>
      <c r="C198" s="36">
        <f>'Equation of Time (1)'!D207</f>
        <v>-5.6551386012117835</v>
      </c>
      <c r="D198" s="36">
        <f>'Equation of Time (2)'!E207-C198</f>
        <v>0.20085652629003103</v>
      </c>
      <c r="E198" s="39">
        <f>'Equation of Time (3)'!E210-C198-D198</f>
        <v>-0.37766275240827163</v>
      </c>
    </row>
    <row r="199" spans="2:5" x14ac:dyDescent="0.2">
      <c r="B199" s="35">
        <f>'Equation of Time (1)'!B208</f>
        <v>45486</v>
      </c>
      <c r="C199" s="36">
        <f>'Equation of Time (1)'!D208</f>
        <v>-5.7736993532811756</v>
      </c>
      <c r="D199" s="36">
        <f>'Equation of Time (2)'!E208-C199</f>
        <v>0.18470353462235778</v>
      </c>
      <c r="E199" s="39">
        <f>'Equation of Time (3)'!E211-C199-D199</f>
        <v>-0.35881192391151373</v>
      </c>
    </row>
    <row r="200" spans="2:5" x14ac:dyDescent="0.2">
      <c r="B200" s="35">
        <f>'Equation of Time (1)'!B209</f>
        <v>45487</v>
      </c>
      <c r="C200" s="36">
        <f>'Equation of Time (1)'!D209</f>
        <v>-5.8843366885562434</v>
      </c>
      <c r="D200" s="36">
        <f>'Equation of Time (2)'!E209-C200</f>
        <v>0.16808353419122835</v>
      </c>
      <c r="E200" s="39">
        <f>'Equation of Time (3)'!E212-C200-D200</f>
        <v>-0.33917242551541982</v>
      </c>
    </row>
    <row r="201" spans="2:5" x14ac:dyDescent="0.2">
      <c r="B201" s="35">
        <f>'Equation of Time (1)'!B210</f>
        <v>45488</v>
      </c>
      <c r="C201" s="36">
        <f>'Equation of Time (1)'!D210</f>
        <v>-5.9868093972748007</v>
      </c>
      <c r="D201" s="36">
        <f>'Equation of Time (2)'!E210-C201</f>
        <v>0.15101599005672384</v>
      </c>
      <c r="E201" s="39">
        <f>'Equation of Time (3)'!E213-C201-D201</f>
        <v>-0.3187796901784905</v>
      </c>
    </row>
    <row r="202" spans="2:5" x14ac:dyDescent="0.2">
      <c r="B202" s="35">
        <f>'Equation of Time (1)'!B211</f>
        <v>45489</v>
      </c>
      <c r="C202" s="36">
        <f>'Equation of Time (1)'!D211</f>
        <v>-6.0808862556434766</v>
      </c>
      <c r="D202" s="36">
        <f>'Equation of Time (2)'!E211-C202</f>
        <v>0.13352097428841336</v>
      </c>
      <c r="E202" s="39">
        <f>'Equation of Time (3)'!E214-C202-D202</f>
        <v>-0.29767289037576283</v>
      </c>
    </row>
    <row r="203" spans="2:5" x14ac:dyDescent="0.2">
      <c r="B203" s="35">
        <f>'Equation of Time (1)'!B212</f>
        <v>45490</v>
      </c>
      <c r="C203" s="36">
        <f>'Equation of Time (1)'!D212</f>
        <v>-6.1663463309345063</v>
      </c>
      <c r="D203" s="36">
        <f>'Equation of Time (2)'!E212-C203</f>
        <v>0.11561914231933645</v>
      </c>
      <c r="E203" s="39">
        <f>'Equation of Time (3)'!E215-C203-D203</f>
        <v>-0.27589484616315563</v>
      </c>
    </row>
    <row r="204" spans="2:5" x14ac:dyDescent="0.2">
      <c r="B204" s="35">
        <f>'Equation of Time (1)'!B213</f>
        <v>45491</v>
      </c>
      <c r="C204" s="36">
        <f>'Equation of Time (1)'!D213</f>
        <v>-6.2429792743357764</v>
      </c>
      <c r="D204" s="36">
        <f>'Equation of Time (2)'!E213-C204</f>
        <v>9.7331708588928478E-2</v>
      </c>
      <c r="E204" s="39">
        <f>'Equation of Time (3)'!E216-C204-D204</f>
        <v>-0.2534919134293494</v>
      </c>
    </row>
    <row r="205" spans="2:5" x14ac:dyDescent="0.2">
      <c r="B205" s="35">
        <f>'Equation of Time (1)'!B214</f>
        <v>45492</v>
      </c>
      <c r="C205" s="36">
        <f>'Equation of Time (1)'!D214</f>
        <v>-6.3105856011994401</v>
      </c>
      <c r="D205" s="36">
        <f>'Equation of Time (2)'!E214-C205</f>
        <v>7.868042150356036E-2</v>
      </c>
      <c r="E205" s="39">
        <f>'Equation of Time (3)'!E217-C205-D205</f>
        <v>-0.23051385268776059</v>
      </c>
    </row>
    <row r="206" spans="2:5" x14ac:dyDescent="0.2">
      <c r="B206" s="35">
        <f>'Equation of Time (1)'!B215</f>
        <v>45493</v>
      </c>
      <c r="C206" s="36">
        <f>'Equation of Time (1)'!D215</f>
        <v>-6.3689769583492488</v>
      </c>
      <c r="D206" s="36">
        <f>'Equation of Time (2)'!E215-C206</f>
        <v>5.9687537744331109E-2</v>
      </c>
      <c r="E206" s="39">
        <f>'Equation of Time (3)'!E218-C206-D206</f>
        <v>-0.20701367886323041</v>
      </c>
    </row>
    <row r="207" spans="2:5" x14ac:dyDescent="0.2">
      <c r="B207" s="35">
        <f>'Equation of Time (1)'!B216</f>
        <v>45494</v>
      </c>
      <c r="C207" s="36">
        <f>'Equation of Time (1)'!D216</f>
        <v>-6.4179763781219803</v>
      </c>
      <c r="D207" s="36">
        <f>'Equation of Time (2)'!E216-C207</f>
        <v>4.0375795952286353E-2</v>
      </c>
      <c r="E207" s="39">
        <f>'Equation of Time (3)'!E219-C207-D207</f>
        <v>-0.18304749262752651</v>
      </c>
    </row>
    <row r="208" spans="2:5" x14ac:dyDescent="0.2">
      <c r="B208" s="35">
        <f>'Equation of Time (1)'!B217</f>
        <v>45495</v>
      </c>
      <c r="C208" s="36">
        <f>'Equation of Time (1)'!D217</f>
        <v>-6.4574185188341442</v>
      </c>
      <c r="D208" s="36">
        <f>'Equation of Time (2)'!E217-C208</f>
        <v>2.076838982219531E-2</v>
      </c>
      <c r="E208" s="39">
        <f>'Equation of Time (3)'!E220-C208-D208</f>
        <v>-0.15867429393507404</v>
      </c>
    </row>
    <row r="209" spans="2:5" x14ac:dyDescent="0.2">
      <c r="B209" s="35">
        <f>'Equation of Time (1)'!B218</f>
        <v>45496</v>
      </c>
      <c r="C209" s="36">
        <f>'Equation of Time (1)'!D218</f>
        <v>-6.4871498913810814</v>
      </c>
      <c r="D209" s="36">
        <f>'Equation of Time (2)'!E218-C209</f>
        <v>8.889406365897301E-4</v>
      </c>
      <c r="E209" s="39">
        <f>'Equation of Time (3)'!E221-C209-D209</f>
        <v>-0.13395577850549589</v>
      </c>
    </row>
    <row r="210" spans="2:5" x14ac:dyDescent="0.2">
      <c r="B210" s="35">
        <f>'Equation of Time (1)'!B219</f>
        <v>45497</v>
      </c>
      <c r="C210" s="36">
        <f>'Equation of Time (1)'!D219</f>
        <v>-6.5070290716920471</v>
      </c>
      <c r="D210" s="36">
        <f>'Equation of Time (2)'!E219-C210</f>
        <v>-1.9238530727505143E-2</v>
      </c>
      <c r="E210" s="39">
        <f>'Equation of Time (3)'!E222-C210-D210</f>
        <v>-0.10895611809047079</v>
      </c>
    </row>
    <row r="211" spans="2:5" x14ac:dyDescent="0.2">
      <c r="B211" s="35">
        <f>'Equation of Time (1)'!B220</f>
        <v>45498</v>
      </c>
      <c r="C211" s="36">
        <f>'Equation of Time (1)'!D220</f>
        <v>-6.516926898781513</v>
      </c>
      <c r="D211" s="36">
        <f>'Equation of Time (2)'!E220-C211</f>
        <v>-3.9589632286143761E-2</v>
      </c>
      <c r="E211" s="39">
        <f>'Equation of Time (3)'!E223-C211-D211</f>
        <v>-8.3741725450327209E-2</v>
      </c>
    </row>
    <row r="212" spans="2:5" x14ac:dyDescent="0.2">
      <c r="B212" s="35">
        <f>'Equation of Time (1)'!B221</f>
        <v>45499</v>
      </c>
      <c r="C212" s="36">
        <f>'Equation of Time (1)'!D221</f>
        <v>-6.5167266581540559</v>
      </c>
      <c r="D212" s="36">
        <f>'Equation of Time (2)'!E221-C212</f>
        <v>-6.0139629896639235E-2</v>
      </c>
      <c r="E212" s="39">
        <f>'Equation of Time (3)'!E224-C212-D212</f>
        <v>-5.8381005049560564E-2</v>
      </c>
    </row>
    <row r="213" spans="2:5" x14ac:dyDescent="0.2">
      <c r="B213" s="35">
        <f>'Equation of Time (1)'!B222</f>
        <v>45500</v>
      </c>
      <c r="C213" s="36">
        <f>'Equation of Time (1)'!D222</f>
        <v>-6.5063242503374195</v>
      </c>
      <c r="D213" s="36">
        <f>'Equation of Time (2)'!E222-C213</f>
        <v>-8.0863476632232256E-2</v>
      </c>
      <c r="E213" s="39">
        <f>'Equation of Time (3)'!E225-C213-D213</f>
        <v>-3.2944090559083428E-2</v>
      </c>
    </row>
    <row r="214" spans="2:5" x14ac:dyDescent="0.2">
      <c r="B214" s="35">
        <f>'Equation of Time (1)'!B223</f>
        <v>45501</v>
      </c>
      <c r="C214" s="36">
        <f>'Equation of Time (1)'!D223</f>
        <v>-6.4856283443360017</v>
      </c>
      <c r="D214" s="36">
        <f>'Equation of Time (2)'!E223-C214</f>
        <v>-0.10173584254852397</v>
      </c>
      <c r="E214" s="39">
        <f>'Equation of Time (3)'!E226-C214-D214</f>
        <v>-7.502570327244662E-3</v>
      </c>
    </row>
    <row r="215" spans="2:5" x14ac:dyDescent="0.2">
      <c r="B215" s="35">
        <f>'Equation of Time (1)'!B224</f>
        <v>45502</v>
      </c>
      <c r="C215" s="36">
        <f>'Equation of Time (1)'!D224</f>
        <v>-6.4545605158147925</v>
      </c>
      <c r="D215" s="36">
        <f>'Equation of Time (2)'!E224-C215</f>
        <v>-0.12273114480654002</v>
      </c>
      <c r="E215" s="39">
        <f>'Equation of Time (3)'!E227-C215-D215</f>
        <v>1.7870797949784745E-2</v>
      </c>
    </row>
    <row r="216" spans="2:5" x14ac:dyDescent="0.2">
      <c r="B216" s="35">
        <f>'Equation of Time (1)'!B225</f>
        <v>45503</v>
      </c>
      <c r="C216" s="36">
        <f>'Equation of Time (1)'!D225</f>
        <v>-6.4130553698419215</v>
      </c>
      <c r="D216" s="36">
        <f>'Equation of Time (2)'!E225-C216</f>
        <v>-0.14382357811681334</v>
      </c>
      <c r="E216" s="39">
        <f>'Equation of Time (3)'!E228-C216-D216</f>
        <v>4.3102382064962086E-2</v>
      </c>
    </row>
    <row r="217" spans="2:5" x14ac:dyDescent="0.2">
      <c r="B217" s="35">
        <f>'Equation of Time (1)'!B226</f>
        <v>45504</v>
      </c>
      <c r="C217" s="36">
        <f>'Equation of Time (1)'!D226</f>
        <v>-6.3610606480361795</v>
      </c>
      <c r="D217" s="36">
        <f>'Equation of Time (2)'!E226-C217</f>
        <v>-0.16498714546851811</v>
      </c>
      <c r="E217" s="39">
        <f>'Equation of Time (3)'!E229-C217-D217</f>
        <v>6.8117978294213621E-2</v>
      </c>
    </row>
    <row r="218" spans="2:5" x14ac:dyDescent="0.2">
      <c r="B218" s="35">
        <f>'Equation of Time (1)'!B227</f>
        <v>45505</v>
      </c>
      <c r="C218" s="36">
        <f>'Equation of Time (1)'!D227</f>
        <v>-6.2985373199843515</v>
      </c>
      <c r="D218" s="36">
        <f>'Equation of Time (2)'!E227-C218</f>
        <v>-0.18619568910739215</v>
      </c>
      <c r="E218" s="39">
        <f>'Equation of Time (3)'!E230-C218-D218</f>
        <v>9.284312114661919E-2</v>
      </c>
    </row>
    <row r="219" spans="2:5" x14ac:dyDescent="0.2">
      <c r="B219" s="35">
        <f>'Equation of Time (1)'!B228</f>
        <v>45506</v>
      </c>
      <c r="C219" s="36">
        <f>'Equation of Time (1)'!D228</f>
        <v>-6.2254596588118574</v>
      </c>
      <c r="D219" s="36">
        <f>'Equation of Time (2)'!E228-C219</f>
        <v>-0.20742292172573595</v>
      </c>
      <c r="E219" s="39">
        <f>'Equation of Time (3)'!E231-C219-D219</f>
        <v>0.11720339842650063</v>
      </c>
    </row>
    <row r="220" spans="2:5" x14ac:dyDescent="0.2">
      <c r="B220" s="35">
        <f>'Equation of Time (1)'!B229</f>
        <v>45507</v>
      </c>
      <c r="C220" s="36">
        <f>'Equation of Time (1)'!D229</f>
        <v>-6.1418153008088359</v>
      </c>
      <c r="D220" s="36">
        <f>'Equation of Time (2)'!E229-C220</f>
        <v>-0.22864245782773374</v>
      </c>
      <c r="E220" s="39">
        <f>'Equation of Time (3)'!E232-C220-D220</f>
        <v>0.14112477012586488</v>
      </c>
    </row>
    <row r="221" spans="2:5" x14ac:dyDescent="0.2">
      <c r="B221" s="35">
        <f>'Equation of Time (1)'!B230</f>
        <v>45508</v>
      </c>
      <c r="C221" s="36">
        <f>'Equation of Time (1)'!D230</f>
        <v>-6.0476052890328376</v>
      </c>
      <c r="D221" s="36">
        <f>'Equation of Time (2)'!E230-C221</f>
        <v>-0.24982784523292612</v>
      </c>
      <c r="E221" s="39">
        <f>'Equation of Time (3)'!E233-C221-D221</f>
        <v>0.16453388963611815</v>
      </c>
    </row>
    <row r="222" spans="2:5" x14ac:dyDescent="0.2">
      <c r="B222" s="35">
        <f>'Equation of Time (1)'!B231</f>
        <v>45509</v>
      </c>
      <c r="C222" s="36">
        <f>'Equation of Time (1)'!D231</f>
        <v>-5.9428441008281192</v>
      </c>
      <c r="D222" s="36">
        <f>'Equation of Time (2)'!E231-C222</f>
        <v>-0.27095259668060478</v>
      </c>
      <c r="E222" s="39">
        <f>'Equation of Time (3)'!E234-C222-D222</f>
        <v>0.18735842574519257</v>
      </c>
    </row>
    <row r="223" spans="2:5" x14ac:dyDescent="0.2">
      <c r="B223" s="35">
        <f>'Equation of Time (1)'!B232</f>
        <v>45510</v>
      </c>
      <c r="C223" s="36">
        <f>'Equation of Time (1)'!D232</f>
        <v>-5.8275596592206469</v>
      </c>
      <c r="D223" s="36">
        <f>'Equation of Time (2)'!E232-C223</f>
        <v>-0.29199022149777498</v>
      </c>
      <c r="E223" s="39">
        <f>'Equation of Time (3)'!E235-C223-D223</f>
        <v>0.20952738387109182</v>
      </c>
    </row>
    <row r="224" spans="2:5" x14ac:dyDescent="0.2">
      <c r="B224" s="35">
        <f>'Equation of Time (1)'!B233</f>
        <v>45511</v>
      </c>
      <c r="C224" s="36">
        <f>'Equation of Time (1)'!D233</f>
        <v>-5.7017933281669846</v>
      </c>
      <c r="D224" s="36">
        <f>'Equation of Time (2)'!E233-C224</f>
        <v>-0.31291425729321354</v>
      </c>
      <c r="E224" s="39">
        <f>'Equation of Time (3)'!E236-C224-D224</f>
        <v>0.23097142497535916</v>
      </c>
    </row>
    <row r="225" spans="2:5" x14ac:dyDescent="0.2">
      <c r="B225" s="35">
        <f>'Equation of Time (1)'!B234</f>
        <v>45512</v>
      </c>
      <c r="C225" s="36">
        <f>'Equation of Time (1)'!D234</f>
        <v>-5.5655998916544025</v>
      </c>
      <c r="D225" s="36">
        <f>'Equation of Time (2)'!E234-C225</f>
        <v>-0.33369830164008896</v>
      </c>
      <c r="E225" s="39">
        <f>'Equation of Time (3)'!E237-C225-D225</f>
        <v>0.25162318059956323</v>
      </c>
    </row>
    <row r="226" spans="2:5" x14ac:dyDescent="0.2">
      <c r="B226" s="35">
        <f>'Equation of Time (1)'!B235</f>
        <v>45513</v>
      </c>
      <c r="C226" s="36">
        <f>'Equation of Time (1)'!D235</f>
        <v>-5.4190475166685435</v>
      </c>
      <c r="D226" s="36">
        <f>'Equation of Time (2)'!E235-C226</f>
        <v>-0.35431604370974235</v>
      </c>
      <c r="E226" s="39">
        <f>'Equation of Time (3)'!E238-C226-D226</f>
        <v>0.27141756247566118</v>
      </c>
    </row>
    <row r="227" spans="2:5" x14ac:dyDescent="0.2">
      <c r="B227" s="35">
        <f>'Equation of Time (1)'!B236</f>
        <v>45514</v>
      </c>
      <c r="C227" s="36">
        <f>'Equation of Time (1)'!D236</f>
        <v>-5.2622177000642907</v>
      </c>
      <c r="D227" s="36">
        <f>'Equation of Time (2)'!E236-C227</f>
        <v>-0.374741295819077</v>
      </c>
      <c r="E227" s="39">
        <f>'Equation of Time (3)'!E239-C227-D227</f>
        <v>0.2902920651762031</v>
      </c>
    </row>
    <row r="228" spans="2:5" x14ac:dyDescent="0.2">
      <c r="B228" s="35">
        <f>'Equation of Time (1)'!B237</f>
        <v>45515</v>
      </c>
      <c r="C228" s="36">
        <f>'Equation of Time (1)'!D237</f>
        <v>-5.0952051993943677</v>
      </c>
      <c r="D228" s="36">
        <f>'Equation of Time (2)'!E237-C228</f>
        <v>-0.39494802485429847</v>
      </c>
      <c r="E228" s="39">
        <f>'Equation of Time (3)'!E240-C228-D228</f>
        <v>0.30818706029272747</v>
      </c>
    </row>
    <row r="229" spans="2:5" x14ac:dyDescent="0.2">
      <c r="B229" s="35">
        <f>'Equation of Time (1)'!B238</f>
        <v>45516</v>
      </c>
      <c r="C229" s="36">
        <f>'Equation of Time (1)'!D238</f>
        <v>-4.9181179477693009</v>
      </c>
      <c r="D229" s="36">
        <f>'Equation of Time (2)'!E238-C229</f>
        <v>-0.41491038353377974</v>
      </c>
      <c r="E229" s="39">
        <f>'Equation of Time (3)'!E241-C229-D229</f>
        <v>0.32504608066116436</v>
      </c>
    </row>
    <row r="230" spans="2:5" x14ac:dyDescent="0.2">
      <c r="B230" s="35">
        <f>'Equation of Time (1)'!B239</f>
        <v>45517</v>
      </c>
      <c r="C230" s="36">
        <f>'Equation of Time (1)'!D239</f>
        <v>-4.7310769528412937</v>
      </c>
      <c r="D230" s="36">
        <f>'Equation of Time (2)'!E239-C230</f>
        <v>-0.43460274147298605</v>
      </c>
      <c r="E230" s="39">
        <f>'Equation of Time (3)'!E242-C230-D230</f>
        <v>0.340816093190349</v>
      </c>
    </row>
    <row r="231" spans="2:5" x14ac:dyDescent="0.2">
      <c r="B231" s="35">
        <f>'Equation of Time (1)'!B240</f>
        <v>45518</v>
      </c>
      <c r="C231" s="36">
        <f>'Equation of Time (1)'!D240</f>
        <v>-4.534216180023293</v>
      </c>
      <c r="D231" s="36">
        <f>'Equation of Time (2)'!E240-C231</f>
        <v>-0.45399971601477862</v>
      </c>
      <c r="E231" s="39">
        <f>'Equation of Time (3)'!E243-C231-D231</f>
        <v>0.35544775889436586</v>
      </c>
    </row>
    <row r="232" spans="2:5" x14ac:dyDescent="0.2">
      <c r="B232" s="35">
        <f>'Equation of Time (1)'!B241</f>
        <v>45519</v>
      </c>
      <c r="C232" s="36">
        <f>'Equation of Time (1)'!D241</f>
        <v>-4.3276824200733914</v>
      </c>
      <c r="D232" s="36">
        <f>'Equation of Time (2)'!E241-C232</f>
        <v>-0.47307620278840545</v>
      </c>
      <c r="E232" s="39">
        <f>'Equation of Time (3)'!E244-C232-D232</f>
        <v>0.36889567878151741</v>
      </c>
    </row>
    <row r="233" spans="2:5" x14ac:dyDescent="0.2">
      <c r="B233" s="35">
        <f>'Equation of Time (1)'!B242</f>
        <v>45520</v>
      </c>
      <c r="C233" s="36">
        <f>'Equation of Time (1)'!D242</f>
        <v>-4.1116351411930321</v>
      </c>
      <c r="D233" s="36">
        <f>'Equation of Time (2)'!E242-C233</f>
        <v>-0.49180740596115768</v>
      </c>
      <c r="E233" s="39">
        <f>'Equation of Time (3)'!E245-C233-D233</f>
        <v>0.38111862431068477</v>
      </c>
    </row>
    <row r="234" spans="2:5" x14ac:dyDescent="0.2">
      <c r="B234" s="35">
        <f>'Equation of Time (1)'!B243</f>
        <v>45521</v>
      </c>
      <c r="C234" s="36">
        <f>'Equation of Time (1)'!D243</f>
        <v>-3.8862463258059989</v>
      </c>
      <c r="D234" s="36">
        <f>'Equation of Time (2)'!E243-C234</f>
        <v>-0.51016886814667384</v>
      </c>
      <c r="E234" s="39">
        <f>'Equation of Time (3)'!E246-C234-D234</f>
        <v>0.39207975119134719</v>
      </c>
    </row>
    <row r="235" spans="2:5" x14ac:dyDescent="0.2">
      <c r="B235" s="35">
        <f>'Equation of Time (1)'!B244</f>
        <v>45522</v>
      </c>
      <c r="C235" s="36">
        <f>'Equation of Time (1)'!D244</f>
        <v>-3.6517002922033077</v>
      </c>
      <c r="D235" s="36">
        <f>'Equation of Time (2)'!E244-C235</f>
        <v>-0.52813649993452749</v>
      </c>
      <c r="E235" s="39">
        <f>'Equation of Time (3)'!E247-C235-D235</f>
        <v>0.40174679537465519</v>
      </c>
    </row>
    <row r="236" spans="2:5" x14ac:dyDescent="0.2">
      <c r="B236" s="35">
        <f>'Equation of Time (1)'!B245</f>
        <v>45523</v>
      </c>
      <c r="C236" s="36">
        <f>'Equation of Time (1)'!D245</f>
        <v>-3.4081935012569913</v>
      </c>
      <c r="D236" s="36">
        <f>'Equation of Time (2)'!E245-C236</f>
        <v>-0.54568660900609123</v>
      </c>
      <c r="E236" s="39">
        <f>'Equation of Time (3)'!E248-C236-D236</f>
        <v>0.4100922501602029</v>
      </c>
    </row>
    <row r="237" spans="2:5" x14ac:dyDescent="0.2">
      <c r="B237" s="35">
        <f>'Equation of Time (1)'!B246</f>
        <v>45524</v>
      </c>
      <c r="C237" s="36">
        <f>'Equation of Time (1)'!D246</f>
        <v>-3.1559343484235853</v>
      </c>
      <c r="D237" s="36">
        <f>'Equation of Time (2)'!E246-C237</f>
        <v>-0.56279592880211515</v>
      </c>
      <c r="E237" s="39">
        <f>'Equation of Time (3)'!E249-C237-D237</f>
        <v>0.41709352342587414</v>
      </c>
    </row>
    <row r="238" spans="2:5" x14ac:dyDescent="0.2">
      <c r="B238" s="35">
        <f>'Equation of Time (1)'!B247</f>
        <v>45525</v>
      </c>
      <c r="C238" s="36">
        <f>'Equation of Time (1)'!D247</f>
        <v>-2.8951429412755481</v>
      </c>
      <c r="D238" s="36">
        <f>'Equation of Time (2)'!E247-C238</f>
        <v>-0.5794416467079726</v>
      </c>
      <c r="E238" s="39">
        <f>'Equation of Time (3)'!E250-C238-D238</f>
        <v>0.42273307407651206</v>
      </c>
    </row>
    <row r="239" spans="2:5" x14ac:dyDescent="0.2">
      <c r="B239" s="35">
        <f>'Equation of Time (1)'!B248</f>
        <v>45526</v>
      </c>
      <c r="C239" s="36">
        <f>'Equation of Time (1)'!D248</f>
        <v>-2.6260508628160064</v>
      </c>
      <c r="D239" s="36">
        <f>'Equation of Time (2)'!E248-C239</f>
        <v>-0.59560143172319657</v>
      </c>
      <c r="E239" s="39">
        <f>'Equation of Time (3)'!E251-C239-D239</f>
        <v>0.42699852689964635</v>
      </c>
    </row>
    <row r="240" spans="2:5" x14ac:dyDescent="0.2">
      <c r="B240" s="35">
        <f>'Equation of Time (1)'!B249</f>
        <v>45527</v>
      </c>
      <c r="C240" s="36">
        <f>'Equation of Time (1)'!D249</f>
        <v>-2.3489009208490508</v>
      </c>
      <c r="D240" s="36">
        <f>'Equation of Time (2)'!E249-C240</f>
        <v>-0.61125346158247362</v>
      </c>
      <c r="E240" s="39">
        <f>'Equation of Time (3)'!E252-C240-D240</f>
        <v>0.42988276511394075</v>
      </c>
    </row>
    <row r="241" spans="2:5" x14ac:dyDescent="0.2">
      <c r="B241" s="35">
        <f>'Equation of Time (1)'!B250</f>
        <v>45528</v>
      </c>
      <c r="C241" s="36">
        <f>'Equation of Time (1)'!D250</f>
        <v>-2.063946883694582</v>
      </c>
      <c r="D241" s="36">
        <f>'Equation of Time (2)'!E250-C241</f>
        <v>-0.62637644929572511</v>
      </c>
      <c r="E241" s="39">
        <f>'Equation of Time (3)'!E253-C241-D241</f>
        <v>0.43138399999743093</v>
      </c>
    </row>
    <row r="242" spans="2:5" x14ac:dyDescent="0.2">
      <c r="B242" s="35">
        <f>'Equation of Time (1)'!B251</f>
        <v>45529</v>
      </c>
      <c r="C242" s="36">
        <f>'Equation of Time (1)'!D251</f>
        <v>-1.7714532025524967</v>
      </c>
      <c r="D242" s="36">
        <f>'Equation of Time (2)'!E251-C242</f>
        <v>-0.64094966907606654</v>
      </c>
      <c r="E242" s="39">
        <f>'Equation of Time (3)'!E254-C242-D242</f>
        <v>0.43150581708666724</v>
      </c>
    </row>
    <row r="243" spans="2:5" x14ac:dyDescent="0.2">
      <c r="B243" s="35">
        <f>'Equation of Time (1)'!B252</f>
        <v>45530</v>
      </c>
      <c r="C243" s="36">
        <f>'Equation of Time (1)'!D252</f>
        <v>-1.4716947208374451</v>
      </c>
      <c r="D243" s="36">
        <f>'Equation of Time (2)'!E252-C243</f>
        <v>-0.65495298162446991</v>
      </c>
      <c r="E243" s="39">
        <f>'Equation of Time (3)'!E255-C243-D243</f>
        <v>0.43025719854639766</v>
      </c>
    </row>
    <row r="244" spans="2:5" x14ac:dyDescent="0.2">
      <c r="B244" s="35">
        <f>'Equation of Time (1)'!B253</f>
        <v>45531</v>
      </c>
      <c r="C244" s="36">
        <f>'Equation of Time (1)'!D253</f>
        <v>-1.1649563708203488</v>
      </c>
      <c r="D244" s="36">
        <f>'Equation of Time (2)'!E253-C244</f>
        <v>-0.66836685874136004</v>
      </c>
      <c r="E244" s="39">
        <f>'Equation of Time (3)'!E256-C244-D244</f>
        <v>0.42765252141863064</v>
      </c>
    </row>
    <row r="245" spans="2:5" x14ac:dyDescent="0.2">
      <c r="B245" s="35">
        <f>'Equation of Time (1)'!B254</f>
        <v>45532</v>
      </c>
      <c r="C245" s="36">
        <f>'Equation of Time (1)'!D254</f>
        <v>-0.8515328579282988</v>
      </c>
      <c r="D245" s="36">
        <f>'Equation of Time (2)'!E254-C245</f>
        <v>-0.6811724072357086</v>
      </c>
      <c r="E245" s="39">
        <f>'Equation of Time (3)'!E257-C245-D245</f>
        <v>0.42371153157287011</v>
      </c>
    </row>
    <row r="246" spans="2:5" x14ac:dyDescent="0.2">
      <c r="B246" s="35">
        <f>'Equation of Time (1)'!B255</f>
        <v>45533</v>
      </c>
      <c r="C246" s="36">
        <f>'Equation of Time (1)'!D255</f>
        <v>-0.53172833306896194</v>
      </c>
      <c r="D246" s="36">
        <f>'Equation of Time (2)'!E255-C246</f>
        <v>-0.69335139210325791</v>
      </c>
      <c r="E246" s="39">
        <f>'Equation of Time (3)'!E258-C246-D246</f>
        <v>0.41845929329208287</v>
      </c>
    </row>
    <row r="247" spans="2:5" x14ac:dyDescent="0.2">
      <c r="B247" s="35">
        <f>'Equation of Time (1)'!B256</f>
        <v>45534</v>
      </c>
      <c r="C247" s="36">
        <f>'Equation of Time (1)'!D256</f>
        <v>-0.20585605335995005</v>
      </c>
      <c r="D247" s="36">
        <f>'Equation of Time (2)'!E256-C247</f>
        <v>-0.7048862589463526</v>
      </c>
      <c r="E247" s="39">
        <f>'Equation of Time (3)'!E259-C247-D247</f>
        <v>0.41192611454422279</v>
      </c>
    </row>
    <row r="248" spans="2:5" x14ac:dyDescent="0.2">
      <c r="B248" s="35">
        <f>'Equation of Time (1)'!B257</f>
        <v>45535</v>
      </c>
      <c r="C248" s="36">
        <f>'Equation of Time (1)'!D257</f>
        <v>0.12576196834258635</v>
      </c>
      <c r="D248" s="36">
        <f>'Equation of Time (2)'!E257-C248</f>
        <v>-0.71576015560838435</v>
      </c>
      <c r="E248" s="39">
        <f>'Equation of Time (3)'!E260-C248-D248</f>
        <v>0.40414744810280201</v>
      </c>
    </row>
    <row r="249" spans="2:5" x14ac:dyDescent="0.2">
      <c r="B249" s="35">
        <f>'Equation of Time (1)'!B258</f>
        <v>45536</v>
      </c>
      <c r="C249" s="36">
        <f>'Equation of Time (1)'!D258</f>
        <v>0.46279532470861806</v>
      </c>
      <c r="D249" s="36">
        <f>'Equation of Time (2)'!E258-C249</f>
        <v>-0.72595695299752183</v>
      </c>
      <c r="E249" s="39">
        <f>'Equation of Time (3)'!E261-C249-D249</f>
        <v>0.39516376879620357</v>
      </c>
    </row>
    <row r="250" spans="2:5" x14ac:dyDescent="0.2">
      <c r="B250" s="35">
        <f>'Equation of Time (1)'!B259</f>
        <v>45537</v>
      </c>
      <c r="C250" s="36">
        <f>'Equation of Time (1)'!D259</f>
        <v>0.80490558557165226</v>
      </c>
      <c r="D250" s="36">
        <f>'Equation of Time (2)'!E259-C250</f>
        <v>-0.73546126507450837</v>
      </c>
      <c r="E250" s="39">
        <f>'Equation of Time (3)'!E262-C250-D250</f>
        <v>0.38502042727751074</v>
      </c>
    </row>
    <row r="251" spans="2:5" x14ac:dyDescent="0.2">
      <c r="B251" s="35">
        <f>'Equation of Time (1)'!B260</f>
        <v>45538</v>
      </c>
      <c r="C251" s="36">
        <f>'Equation of Time (1)'!D260</f>
        <v>1.151746679506064</v>
      </c>
      <c r="D251" s="36">
        <f>'Equation of Time (2)'!E260-C251</f>
        <v>-0.74425846798080775</v>
      </c>
      <c r="E251" s="39">
        <f>'Equation of Time (3)'!E263-C251-D251</f>
        <v>0.37376748082093059</v>
      </c>
    </row>
    <row r="252" spans="2:5" x14ac:dyDescent="0.2">
      <c r="B252" s="35">
        <f>'Equation of Time (1)'!B261</f>
        <v>45539</v>
      </c>
      <c r="C252" s="36">
        <f>'Equation of Time (1)'!D261</f>
        <v>1.5029652848999113</v>
      </c>
      <c r="D252" s="36">
        <f>'Equation of Time (2)'!E261-C252</f>
        <v>-0.75233471828451781</v>
      </c>
      <c r="E252" s="39">
        <f>'Equation of Time (3)'!E264-C252-D252</f>
        <v>0.36145950176039443</v>
      </c>
    </row>
    <row r="253" spans="2:5" x14ac:dyDescent="0.2">
      <c r="B253" s="35">
        <f>'Equation of Time (1)'!B262</f>
        <v>45540</v>
      </c>
      <c r="C253" s="36">
        <f>'Equation of Time (1)'!D262</f>
        <v>1.8582012300668262</v>
      </c>
      <c r="D253" s="36">
        <f>'Equation of Time (2)'!E262-C253</f>
        <v>-0.75967697032162751</v>
      </c>
      <c r="E253" s="39">
        <f>'Equation of Time (3)'!E265-C253-D253</f>
        <v>0.3481553642952282</v>
      </c>
    </row>
    <row r="254" spans="2:5" x14ac:dyDescent="0.2">
      <c r="B254" s="35">
        <f>'Equation of Time (1)'!B263</f>
        <v>45541</v>
      </c>
      <c r="C254" s="36">
        <f>'Equation of Time (1)'!D263</f>
        <v>2.2170879019305598</v>
      </c>
      <c r="D254" s="36">
        <f>'Equation of Time (2)'!E263-C254</f>
        <v>-0.76627299261258774</v>
      </c>
      <c r="E254" s="39">
        <f>'Equation of Time (3)'!E266-C254-D254</f>
        <v>0.33391801049295911</v>
      </c>
    </row>
    <row r="255" spans="2:5" x14ac:dyDescent="0.2">
      <c r="B255" s="35">
        <f>'Equation of Time (1)'!B264</f>
        <v>45542</v>
      </c>
      <c r="C255" s="36">
        <f>'Equation of Time (1)'!D264</f>
        <v>2.579252662804894</v>
      </c>
      <c r="D255" s="36">
        <f>'Equation of Time (2)'!E264-C255</f>
        <v>-0.77211138333403162</v>
      </c>
      <c r="E255" s="39">
        <f>'Equation of Time (3)'!E267-C255-D255</f>
        <v>0.31881419642184849</v>
      </c>
    </row>
    <row r="256" spans="2:5" x14ac:dyDescent="0.2">
      <c r="B256" s="35">
        <f>'Equation of Time (1)'!B265</f>
        <v>45543</v>
      </c>
      <c r="C256" s="36">
        <f>'Equation of Time (1)'!D265</f>
        <v>2.9443172747822866</v>
      </c>
      <c r="D256" s="36">
        <f>'Equation of Time (2)'!E265-C256</f>
        <v>-0.77718158482731825</v>
      </c>
      <c r="E256" s="39">
        <f>'Equation of Time (3)'!E268-C256-D256</f>
        <v>0.30291421944357877</v>
      </c>
    </row>
    <row r="257" spans="2:5" x14ac:dyDescent="0.2">
      <c r="B257" s="35">
        <f>'Equation of Time (1)'!B266</f>
        <v>45544</v>
      </c>
      <c r="C257" s="36">
        <f>'Equation of Time (1)'!D266</f>
        <v>3.3118983312353549</v>
      </c>
      <c r="D257" s="36">
        <f>'Equation of Time (2)'!E266-C257</f>
        <v>-0.78147389712653448</v>
      </c>
      <c r="E257" s="39">
        <f>'Equation of Time (3)'!E269-C257-D257</f>
        <v>0.28629162779146133</v>
      </c>
    </row>
    <row r="258" spans="2:5" x14ac:dyDescent="0.2">
      <c r="B258" s="35">
        <f>'Equation of Time (1)'!B267</f>
        <v>45545</v>
      </c>
      <c r="C258" s="36">
        <f>'Equation of Time (1)'!D267</f>
        <v>3.6816076949266989</v>
      </c>
      <c r="D258" s="36">
        <f>'Equation of Time (2)'!E267-C258</f>
        <v>-0.78497949048930993</v>
      </c>
      <c r="E258" s="39">
        <f>'Equation of Time (3)'!E270-C258-D258</f>
        <v>0.26902291364725706</v>
      </c>
    </row>
    <row r="259" spans="2:5" x14ac:dyDescent="0.2">
      <c r="B259" s="35">
        <f>'Equation of Time (1)'!B268</f>
        <v>45546</v>
      </c>
      <c r="C259" s="36">
        <f>'Equation of Time (1)'!D268</f>
        <v>4.053052942215019</v>
      </c>
      <c r="D259" s="36">
        <f>'Equation of Time (2)'!E268-C259</f>
        <v>-0.78769041691602038</v>
      </c>
      <c r="E259" s="39">
        <f>'Equation of Time (3)'!E271-C259-D259</f>
        <v>0.25118719101548459</v>
      </c>
    </row>
    <row r="260" spans="2:5" x14ac:dyDescent="0.2">
      <c r="B260" s="35">
        <f>'Equation of Time (1)'!B269</f>
        <v>45547</v>
      </c>
      <c r="C260" s="36">
        <f>'Equation of Time (1)'!D269</f>
        <v>4.4258378128374352</v>
      </c>
      <c r="D260" s="36">
        <f>'Equation of Time (2)'!E269-C260</f>
        <v>-0.78959962064277978</v>
      </c>
      <c r="E260" s="39">
        <f>'Equation of Time (3)'!E272-C260-D260</f>
        <v>0.23286585977045604</v>
      </c>
    </row>
    <row r="261" spans="2:5" x14ac:dyDescent="0.2">
      <c r="B261" s="35">
        <f>'Equation of Time (1)'!B270</f>
        <v>45548</v>
      </c>
      <c r="C261" s="36">
        <f>'Equation of Time (1)'!D270</f>
        <v>4.7995626647419547</v>
      </c>
      <c r="D261" s="36">
        <f>'Equation of Time (2)'!E270-C261</f>
        <v>-0.79070094759599296</v>
      </c>
      <c r="E261" s="39">
        <f>'Equation of Time (3)'!E273-C261-D261</f>
        <v>0.21414225732506065</v>
      </c>
    </row>
    <row r="262" spans="2:5" x14ac:dyDescent="0.2">
      <c r="B262" s="35">
        <f>'Equation of Time (1)'!B271</f>
        <v>45549</v>
      </c>
      <c r="C262" s="36">
        <f>'Equation of Time (1)'!D271</f>
        <v>5.1738249334373876</v>
      </c>
      <c r="D262" s="36">
        <f>'Equation of Time (2)'!E271-C262</f>
        <v>-0.79098915379675727</v>
      </c>
      <c r="E262" s="39">
        <f>'Equation of Time (3)'!E274-C262-D262</f>
        <v>0.19510129943485754</v>
      </c>
    </row>
    <row r="263" spans="2:5" x14ac:dyDescent="0.2">
      <c r="B263" s="35">
        <f>'Equation of Time (1)'!B272</f>
        <v>45550</v>
      </c>
      <c r="C263" s="36">
        <f>'Equation of Time (1)'!D272</f>
        <v>5.5482195953226938</v>
      </c>
      <c r="D263" s="36">
        <f>'Equation of Time (2)'!E272-C263</f>
        <v>-0.79045991270491012</v>
      </c>
      <c r="E263" s="39">
        <f>'Equation of Time (3)'!E275-C263-D263</f>
        <v>0.17582911171100513</v>
      </c>
    </row>
    <row r="264" spans="2:5" x14ac:dyDescent="0.2">
      <c r="B264" s="35">
        <f>'Equation of Time (1)'!B273</f>
        <v>45551</v>
      </c>
      <c r="C264" s="36">
        <f>'Equation of Time (1)'!D273</f>
        <v>5.9223396344531709</v>
      </c>
      <c r="D264" s="36">
        <f>'Equation of Time (2)'!E273-C264</f>
        <v>-0.78910982149388076</v>
      </c>
      <c r="E264" s="39">
        <f>'Equation of Time (3)'!E276-C264-D264</f>
        <v>0.15641265346693167</v>
      </c>
    </row>
    <row r="265" spans="2:5" x14ac:dyDescent="0.2">
      <c r="B265" s="35">
        <f>'Equation of Time (1)'!B274</f>
        <v>45552</v>
      </c>
      <c r="C265" s="36">
        <f>'Equation of Time (1)'!D274</f>
        <v>6.2957765121960518</v>
      </c>
      <c r="D265" s="36">
        <f>'Equation of Time (2)'!E274-C265</f>
        <v>-0.78693640624833439</v>
      </c>
      <c r="E265" s="39">
        <f>'Equation of Time (3)'!E277-C265-D265</f>
        <v>0.13693933556826288</v>
      </c>
    </row>
    <row r="266" spans="2:5" x14ac:dyDescent="0.2">
      <c r="B266" s="35">
        <f>'Equation of Time (1)'!B275</f>
        <v>45553</v>
      </c>
      <c r="C266" s="36">
        <f>'Equation of Time (1)'!D275</f>
        <v>6.6681206392251688</v>
      </c>
      <c r="D266" s="36">
        <f>'Equation of Time (2)'!E275-C266</f>
        <v>-0.78393812607831581</v>
      </c>
      <c r="E266" s="39">
        <f>'Equation of Time (3)'!E278-C266-D266</f>
        <v>0.11749663399318333</v>
      </c>
    </row>
    <row r="267" spans="2:5" x14ac:dyDescent="0.2">
      <c r="B267" s="35">
        <f>'Equation of Time (1)'!B276</f>
        <v>45554</v>
      </c>
      <c r="C267" s="36">
        <f>'Equation of Time (1)'!D276</f>
        <v>7.0389618493010584</v>
      </c>
      <c r="D267" s="36">
        <f>'Equation of Time (2)'!E276-C267</f>
        <v>-0.78011437614464185</v>
      </c>
      <c r="E267" s="39">
        <f>'Equation of Time (3)'!E279-C267-D267</f>
        <v>9.8171700838695308E-2</v>
      </c>
    </row>
    <row r="268" spans="2:5" x14ac:dyDescent="0.2">
      <c r="B268" s="35">
        <f>'Equation of Time (1)'!B277</f>
        <v>45555</v>
      </c>
      <c r="C268" s="36">
        <f>'Equation of Time (1)'!D277</f>
        <v>7.4078898742806985</v>
      </c>
      <c r="D268" s="36">
        <f>'Equation of Time (2)'!E277-C268</f>
        <v>-0.77546548959170192</v>
      </c>
      <c r="E268" s="39">
        <f>'Equation of Time (3)'!E280-C268-D268</f>
        <v>7.905097453078902E-2</v>
      </c>
    </row>
    <row r="269" spans="2:5" x14ac:dyDescent="0.2">
      <c r="B269" s="35">
        <f>'Equation of Time (1)'!B278</f>
        <v>45556</v>
      </c>
      <c r="C269" s="36">
        <f>'Equation of Time (1)'!D278</f>
        <v>7.7744948197994734</v>
      </c>
      <c r="D269" s="36">
        <f>'Equation of Time (2)'!E278-C269</f>
        <v>-0.76999273838475979</v>
      </c>
      <c r="E269" s="39">
        <f>'Equation of Time (3)'!E281-C269-D269</f>
        <v>6.0219791008385926E-2</v>
      </c>
    </row>
    <row r="270" spans="2:5" x14ac:dyDescent="0.2">
      <c r="B270" s="35">
        <f>'Equation of Time (1)'!B279</f>
        <v>45557</v>
      </c>
      <c r="C270" s="36">
        <f>'Equation of Time (1)'!D279</f>
        <v>8.1383676410670098</v>
      </c>
      <c r="D270" s="36">
        <f>'Equation of Time (2)'!E279-C270</f>
        <v>-0.76369833305079116</v>
      </c>
      <c r="E270" s="39">
        <f>'Equation of Time (3)'!E282-C270-D270</f>
        <v>4.1761997657669525E-2</v>
      </c>
    </row>
    <row r="271" spans="2:5" x14ac:dyDescent="0.2">
      <c r="B271" s="35">
        <f>'Equation of Time (1)'!B280</f>
        <v>45558</v>
      </c>
      <c r="C271" s="36">
        <f>'Equation of Time (1)'!D280</f>
        <v>8.4991006182182023</v>
      </c>
      <c r="D271" s="36">
        <f>'Equation of Time (2)'!E280-C271</f>
        <v>-0.75658542132252382</v>
      </c>
      <c r="E271" s="39">
        <f>'Equation of Time (3)'!E283-C271-D271</f>
        <v>2.3759571768708021E-2</v>
      </c>
    </row>
    <row r="272" spans="2:5" x14ac:dyDescent="0.2">
      <c r="B272" s="35">
        <f>'Equation of Time (1)'!B281</f>
        <v>45559</v>
      </c>
      <c r="C272" s="36">
        <f>'Equation of Time (1)'!D281</f>
        <v>8.8562878306610582</v>
      </c>
      <c r="D272" s="36">
        <f>'Equation of Time (2)'!E281-C272</f>
        <v>-0.74865808568691428</v>
      </c>
      <c r="E272" s="39">
        <f>'Equation of Time (3)'!E284-C272-D272</f>
        <v>6.2922452763451986E-3</v>
      </c>
    </row>
    <row r="273" spans="2:5" x14ac:dyDescent="0.2">
      <c r="B273" s="35">
        <f>'Equation of Time (1)'!B282</f>
        <v>45560</v>
      </c>
      <c r="C273" s="36">
        <f>'Equation of Time (1)'!D282</f>
        <v>9.2095256298642934</v>
      </c>
      <c r="D273" s="36">
        <f>'Equation of Time (2)'!E282-C273</f>
        <v>-0.73992133984082464</v>
      </c>
      <c r="E273" s="39">
        <f>'Equation of Time (3)'!E285-C273-D273</f>
        <v>-1.0562862473411982E-2</v>
      </c>
    </row>
    <row r="274" spans="2:5" x14ac:dyDescent="0.2">
      <c r="B274" s="35">
        <f>'Equation of Time (1)'!B283</f>
        <v>45561</v>
      </c>
      <c r="C274" s="36">
        <f>'Equation of Time (1)'!D283</f>
        <v>9.5584131100287646</v>
      </c>
      <c r="D274" s="36">
        <f>'Equation of Time (2)'!E283-C274</f>
        <v>-0.73038112405743938</v>
      </c>
      <c r="E274" s="39">
        <f>'Equation of Time (3)'!E286-C274-D274</f>
        <v>-2.6731602216704786E-2</v>
      </c>
    </row>
    <row r="275" spans="2:5" x14ac:dyDescent="0.2">
      <c r="B275" s="35">
        <f>'Equation of Time (1)'!B284</f>
        <v>45562</v>
      </c>
      <c r="C275" s="36">
        <f>'Equation of Time (1)'!D284</f>
        <v>9.9025525760896578</v>
      </c>
      <c r="D275" s="36">
        <f>'Equation of Time (2)'!E284-C275</f>
        <v>-0.72004429946851545</v>
      </c>
      <c r="E275" s="39">
        <f>'Equation of Time (3)'!E287-C275-D275</f>
        <v>-4.2143140847201721E-2</v>
      </c>
    </row>
    <row r="276" spans="2:5" x14ac:dyDescent="0.2">
      <c r="B276" s="35">
        <f>'Equation of Time (1)'!B285</f>
        <v>45563</v>
      </c>
      <c r="C276" s="36">
        <f>'Equation of Time (1)'!D285</f>
        <v>10.241550008499075</v>
      </c>
      <c r="D276" s="36">
        <f>'Equation of Time (2)'!E285-C276</f>
        <v>-0.7089186412690669</v>
      </c>
      <c r="E276" s="39">
        <f>'Equation of Time (3)'!E288-C276-D276</f>
        <v>-5.6730294437871365E-2</v>
      </c>
    </row>
    <row r="277" spans="2:5" x14ac:dyDescent="0.2">
      <c r="B277" s="35">
        <f>'Equation of Time (1)'!B286</f>
        <v>45564</v>
      </c>
      <c r="C277" s="36">
        <f>'Equation of Time (1)'!D286</f>
        <v>10.575015524242255</v>
      </c>
      <c r="D277" s="36">
        <f>'Equation of Time (2)'!E286-C277</f>
        <v>-0.69701283085180776</v>
      </c>
      <c r="E277" s="39">
        <f>'Equation of Time (3)'!E289-C277-D277</f>
        <v>-7.0429846626501202E-2</v>
      </c>
    </row>
    <row r="278" spans="2:5" x14ac:dyDescent="0.2">
      <c r="B278" s="35">
        <f>'Equation of Time (1)'!B287</f>
        <v>45565</v>
      </c>
      <c r="C278" s="36">
        <f>'Equation of Time (1)'!D287</f>
        <v>10.902563833545344</v>
      </c>
      <c r="D278" s="36">
        <f>'Equation of Time (2)'!E287-C278</f>
        <v>-0.68433644688070849</v>
      </c>
      <c r="E278" s="39">
        <f>'Equation of Time (3)'!E290-C278-D278</f>
        <v>-8.3182850839655487E-2</v>
      </c>
    </row>
    <row r="279" spans="2:5" x14ac:dyDescent="0.2">
      <c r="B279" s="35">
        <f>'Equation of Time (1)'!B288</f>
        <v>45566</v>
      </c>
      <c r="C279" s="36">
        <f>'Equation of Time (1)'!D288</f>
        <v>11.22381469173656</v>
      </c>
      <c r="D279" s="36">
        <f>'Equation of Time (2)'!E288-C279</f>
        <v>-0.67089995531291535</v>
      </c>
      <c r="E279" s="39">
        <f>'Equation of Time (3)'!E291-C279-D279</f>
        <v>-9.4934914897468303E-2</v>
      </c>
    </row>
    <row r="280" spans="2:5" x14ac:dyDescent="0.2">
      <c r="B280" s="35">
        <f>'Equation of Time (1)'!B289</f>
        <v>45567</v>
      </c>
      <c r="C280" s="36">
        <f>'Equation of Time (1)'!D289</f>
        <v>11.538393345729753</v>
      </c>
      <c r="D280" s="36">
        <f>'Equation of Time (2)'!E289-C280</f>
        <v>-0.6567146983816432</v>
      </c>
      <c r="E280" s="39">
        <f>'Equation of Time (3)'!E292-C280-D280</f>
        <v>-0.10563646661315396</v>
      </c>
    </row>
    <row r="281" spans="2:5" x14ac:dyDescent="0.2">
      <c r="B281" s="35">
        <f>'Equation of Time (1)'!B290</f>
        <v>45568</v>
      </c>
      <c r="C281" s="36">
        <f>'Equation of Time (1)'!D290</f>
        <v>11.845930974603512</v>
      </c>
      <c r="D281" s="36">
        <f>'Equation of Time (2)'!E290-C281</f>
        <v>-0.64179288255140499</v>
      </c>
      <c r="E281" s="39">
        <f>'Equation of Time (3)'!E293-C281-D281</f>
        <v>-0.11524299908248814</v>
      </c>
    </row>
    <row r="282" spans="2:5" x14ac:dyDescent="0.2">
      <c r="B282" s="35">
        <f>'Equation of Time (1)'!B291</f>
        <v>45569</v>
      </c>
      <c r="C282" s="36">
        <f>'Equation of Time (1)'!D291</f>
        <v>12.146065123757909</v>
      </c>
      <c r="D282" s="36">
        <f>'Equation of Time (2)'!E291-C282</f>
        <v>-0.62614756546042827</v>
      </c>
      <c r="E282" s="39">
        <f>'Equation of Time (3)'!E294-C282-D282</f>
        <v>-0.12371529444348361</v>
      </c>
    </row>
    <row r="283" spans="2:5" x14ac:dyDescent="0.2">
      <c r="B283" s="35">
        <f>'Equation of Time (1)'!B292</f>
        <v>45570</v>
      </c>
      <c r="C283" s="36">
        <f>'Equation of Time (1)'!D292</f>
        <v>12.438440132136289</v>
      </c>
      <c r="D283" s="36">
        <f>'Equation of Time (2)'!E292-C283</f>
        <v>-0.60979264186436133</v>
      </c>
      <c r="E283" s="39">
        <f>'Equation of Time (3)'!E295-C283-D283</f>
        <v>-0.13101962497947639</v>
      </c>
    </row>
    <row r="284" spans="2:5" x14ac:dyDescent="0.2">
      <c r="B284" s="35">
        <f>'Equation of Time (1)'!B293</f>
        <v>45571</v>
      </c>
      <c r="C284" s="36">
        <f>'Equation of Time (1)'!D293</f>
        <v>12.722707552009345</v>
      </c>
      <c r="D284" s="36">
        <f>'Equation of Time (2)'!E293-C284</f>
        <v>-0.59274282859817973</v>
      </c>
      <c r="E284" s="39">
        <f>'Equation of Time (3)'!E296-C284-D284</f>
        <v>-0.13712793053567296</v>
      </c>
    </row>
    <row r="285" spans="2:5" x14ac:dyDescent="0.2">
      <c r="B285" s="35">
        <f>'Equation of Time (1)'!B294</f>
        <v>45572</v>
      </c>
      <c r="C285" s="36">
        <f>'Equation of Time (1)'!D294</f>
        <v>12.998526560826114</v>
      </c>
      <c r="D285" s="36">
        <f>'Equation of Time (2)'!E294-C285</f>
        <v>-0.57501364857325754</v>
      </c>
      <c r="E285" s="39">
        <f>'Equation of Time (3)'!E297-C285-D285</f>
        <v>-0.14201797132288263</v>
      </c>
    </row>
    <row r="286" spans="2:5" x14ac:dyDescent="0.2">
      <c r="B286" s="35">
        <f>'Equation of Time (1)'!B295</f>
        <v>45573</v>
      </c>
      <c r="C286" s="36">
        <f>'Equation of Time (1)'!D295</f>
        <v>13.265564364645924</v>
      </c>
      <c r="D286" s="36">
        <f>'Equation of Time (2)'!E295-C286</f>
        <v>-0.55662141382789976</v>
      </c>
      <c r="E286" s="39">
        <f>'Equation of Time (3)'!E298-C286-D286</f>
        <v>-0.14567345528861431</v>
      </c>
    </row>
    <row r="287" spans="2:5" x14ac:dyDescent="0.2">
      <c r="B287" s="35">
        <f>'Equation of Time (1)'!B296</f>
        <v>45574</v>
      </c>
      <c r="C287" s="36">
        <f>'Equation of Time (1)'!D296</f>
        <v>13.523496592675862</v>
      </c>
      <c r="D287" s="36">
        <f>'Equation of Time (2)'!E296-C287</f>
        <v>-0.53758320765153123</v>
      </c>
      <c r="E287" s="39">
        <f>'Equation of Time (3)'!E299-C287-D287</f>
        <v>-0.14808413934832387</v>
      </c>
    </row>
    <row r="288" spans="2:5" x14ac:dyDescent="0.2">
      <c r="B288" s="35">
        <f>'Equation of Time (1)'!B297</f>
        <v>45575</v>
      </c>
      <c r="C288" s="36">
        <f>'Equation of Time (1)'!D297</f>
        <v>13.772007682447267</v>
      </c>
      <c r="D288" s="36">
        <f>'Equation of Time (2)'!E297-C288</f>
        <v>-0.51791686580238405</v>
      </c>
      <c r="E288" s="39">
        <f>'Equation of Time (3)'!E300-C288-D288</f>
        <v>-0.14924590388391046</v>
      </c>
    </row>
    <row r="289" spans="2:5" x14ac:dyDescent="0.2">
      <c r="B289" s="35">
        <f>'Equation of Time (1)'!B298</f>
        <v>45576</v>
      </c>
      <c r="C289" s="36">
        <f>'Equation of Time (1)'!D298</f>
        <v>14.010791255177132</v>
      </c>
      <c r="D289" s="36">
        <f>'Equation of Time (2)'!E298-C289</f>
        <v>-0.49764095684130361</v>
      </c>
      <c r="E289" s="39">
        <f>'Equation of Time (3)'!E301-C289-D289</f>
        <v>-0.14916080003584753</v>
      </c>
    </row>
    <row r="290" spans="2:5" x14ac:dyDescent="0.2">
      <c r="B290" s="35">
        <f>'Equation of Time (1)'!B299</f>
        <v>45577</v>
      </c>
      <c r="C290" s="36">
        <f>'Equation of Time (1)'!D299</f>
        <v>14.239550480870422</v>
      </c>
      <c r="D290" s="36">
        <f>'Equation of Time (2)'!E299-C290</f>
        <v>-0.47677476160366794</v>
      </c>
      <c r="E290" s="39">
        <f>'Equation of Time (3)'!E302-C290-D290</f>
        <v>-0.14783706943575758</v>
      </c>
    </row>
    <row r="291" spans="2:5" x14ac:dyDescent="0.2">
      <c r="B291" s="35">
        <f>'Equation of Time (1)'!B300</f>
        <v>45578</v>
      </c>
      <c r="C291" s="36">
        <f>'Equation of Time (1)'!D300</f>
        <v>14.45799843273204</v>
      </c>
      <c r="D291" s="36">
        <f>'Equation of Time (2)'!E300-C291</f>
        <v>-0.4553382518337532</v>
      </c>
      <c r="E291" s="39">
        <f>'Equation of Time (3)'!E303-C291-D291</f>
        <v>-0.1452891361498736</v>
      </c>
    </row>
    <row r="292" spans="2:5" x14ac:dyDescent="0.2">
      <c r="B292" s="35">
        <f>'Equation of Time (1)'!B301</f>
        <v>45579</v>
      </c>
      <c r="C292" s="36">
        <f>'Equation of Time (1)'!D301</f>
        <v>14.665858430469322</v>
      </c>
      <c r="D292" s="36">
        <f>'Equation of Time (2)'!E301-C292</f>
        <v>-0.43335206800610138</v>
      </c>
      <c r="E292" s="39">
        <f>'Equation of Time (3)'!E304-C292-D292</f>
        <v>-0.14153757072789475</v>
      </c>
    </row>
    <row r="293" spans="2:5" x14ac:dyDescent="0.2">
      <c r="B293" s="35">
        <f>'Equation of Time (1)'!B302</f>
        <v>45580</v>
      </c>
      <c r="C293" s="36">
        <f>'Equation of Time (1)'!D302</f>
        <v>14.862864372078802</v>
      </c>
      <c r="D293" s="36">
        <f>'Equation of Time (2)'!E302-C293</f>
        <v>-0.41083749635962263</v>
      </c>
      <c r="E293" s="39">
        <f>'Equation of Time (3)'!E305-C293-D293</f>
        <v>-0.13660902637809613</v>
      </c>
    </row>
    <row r="294" spans="2:5" x14ac:dyDescent="0.2">
      <c r="B294" s="35">
        <f>'Equation of Time (1)'!B303</f>
        <v>45581</v>
      </c>
      <c r="C294" s="36">
        <f>'Equation of Time (1)'!D303</f>
        <v>15.048761053724661</v>
      </c>
      <c r="D294" s="36">
        <f>'Equation of Time (2)'!E303-C294</f>
        <v>-0.38781644517126068</v>
      </c>
      <c r="E294" s="39">
        <f>'Equation of Time (3)'!E306-C294-D294</f>
        <v>-0.130536147414686</v>
      </c>
    </row>
    <row r="295" spans="2:5" x14ac:dyDescent="0.2">
      <c r="B295" s="35">
        <f>'Equation of Time (1)'!B304</f>
        <v>45582</v>
      </c>
      <c r="C295" s="36">
        <f>'Equation of Time (1)'!D304</f>
        <v>15.223304477329785</v>
      </c>
      <c r="D295" s="36">
        <f>'Equation of Time (2)'!E304-C295</f>
        <v>-0.36431142029652364</v>
      </c>
      <c r="E295" s="39">
        <f>'Equation of Time (3)'!E307-C295-D295</f>
        <v>-0.12335745024995148</v>
      </c>
    </row>
    <row r="296" spans="2:5" x14ac:dyDescent="0.2">
      <c r="B296" s="35">
        <f>'Equation of Time (1)'!B305</f>
        <v>45583</v>
      </c>
      <c r="C296" s="36">
        <f>'Equation of Time (1)'!D305</f>
        <v>15.386262145515015</v>
      </c>
      <c r="D296" s="36">
        <f>'Equation of Time (2)'!E305-C296</f>
        <v>-0.34034550000559705</v>
      </c>
      <c r="E296" s="39">
        <f>'Equation of Time (3)'!E308-C296-D296</f>
        <v>-0.11511717732794224</v>
      </c>
    </row>
    <row r="297" spans="2:5" x14ac:dyDescent="0.2">
      <c r="B297" s="35">
        <f>'Equation of Time (1)'!B306</f>
        <v>45584</v>
      </c>
      <c r="C297" s="36">
        <f>'Equation of Time (1)'!D306</f>
        <v>15.5374133435367</v>
      </c>
      <c r="D297" s="36">
        <f>'Equation of Time (2)'!E306-C297</f>
        <v>-0.3159423091441127</v>
      </c>
      <c r="E297" s="39">
        <f>'Equation of Time (3)'!E309-C297-D297</f>
        <v>-0.1058651245207578</v>
      </c>
    </row>
    <row r="298" spans="2:5" x14ac:dyDescent="0.2">
      <c r="B298" s="35">
        <f>'Equation of Time (1)'!B307</f>
        <v>45585</v>
      </c>
      <c r="C298" s="36">
        <f>'Equation of Time (1)'!D307</f>
        <v>15.676549407887929</v>
      </c>
      <c r="D298" s="36">
        <f>'Equation of Time (2)'!E307-C298</f>
        <v>-0.29112599264861139</v>
      </c>
      <c r="E298" s="39">
        <f>'Equation of Time (3)'!E310-C298-D298</f>
        <v>-9.5656442629698191E-2</v>
      </c>
    </row>
    <row r="299" spans="2:5" x14ac:dyDescent="0.2">
      <c r="B299" s="35">
        <f>'Equation of Time (1)'!B308</f>
        <v>45586</v>
      </c>
      <c r="C299" s="36">
        <f>'Equation of Time (1)'!D308</f>
        <v>15.803473981244311</v>
      </c>
      <c r="D299" s="36">
        <f>'Equation of Time (2)'!E308-C299</f>
        <v>-0.26592118844768287</v>
      </c>
      <c r="E299" s="39">
        <f>'Equation of Time (3)'!E311-C299-D299</f>
        <v>-8.4551413752935289E-2</v>
      </c>
    </row>
    <row r="300" spans="2:5" x14ac:dyDescent="0.2">
      <c r="B300" s="35">
        <f>'Equation of Time (1)'!B309</f>
        <v>45587</v>
      </c>
      <c r="C300" s="36">
        <f>'Equation of Time (1)'!D309</f>
        <v>15.918003253451264</v>
      </c>
      <c r="D300" s="36">
        <f>'Equation of Time (2)'!E309-C300</f>
        <v>-0.24035299978020497</v>
      </c>
      <c r="E300" s="39">
        <f>'Equation of Time (3)'!E312-C300-D300</f>
        <v>-7.2615203397463191E-2</v>
      </c>
    </row>
    <row r="301" spans="2:5" x14ac:dyDescent="0.2">
      <c r="B301" s="35">
        <f>'Equation of Time (1)'!B310</f>
        <v>45588</v>
      </c>
      <c r="C301" s="36">
        <f>'Equation of Time (1)'!D310</f>
        <v>16.019966188265684</v>
      </c>
      <c r="D301" s="36">
        <f>'Equation of Time (2)'!E310-C301</f>
        <v>-0.21444696696286769</v>
      </c>
      <c r="E301" s="39">
        <f>'Equation of Time (3)'!E313-C301-D301</f>
        <v>-5.9917589325767295E-2</v>
      </c>
    </row>
    <row r="302" spans="2:5" x14ac:dyDescent="0.2">
      <c r="B302" s="35">
        <f>'Equation of Time (1)'!B311</f>
        <v>45589</v>
      </c>
      <c r="C302" s="36">
        <f>'Equation of Time (1)'!D311</f>
        <v>16.109204735582118</v>
      </c>
      <c r="D302" s="36">
        <f>'Equation of Time (2)'!E311-C302</f>
        <v>-0.18822903864000295</v>
      </c>
      <c r="E302" s="39">
        <f>'Equation of Time (3)'!E314-C302-D302</f>
        <v>-4.6532668235865771E-2</v>
      </c>
    </row>
    <row r="303" spans="2:5" x14ac:dyDescent="0.2">
      <c r="B303" s="35">
        <f>'Equation of Time (1)'!B312</f>
        <v>45590</v>
      </c>
      <c r="C303" s="36">
        <f>'Equation of Time (1)'!D312</f>
        <v>16.185574028889757</v>
      </c>
      <c r="D303" s="36">
        <f>'Equation of Time (2)'!E312-C303</f>
        <v>-0.16172554254903204</v>
      </c>
      <c r="E303" s="39">
        <f>'Equation of Time (3)'!E315-C303-D303</f>
        <v>-3.2538541477569183E-2</v>
      </c>
    </row>
    <row r="304" spans="2:5" x14ac:dyDescent="0.2">
      <c r="B304" s="35">
        <f>'Equation of Time (1)'!B313</f>
        <v>45591</v>
      </c>
      <c r="C304" s="36">
        <f>'Equation of Time (1)'!D313</f>
        <v>16.248942567724608</v>
      </c>
      <c r="D304" s="36">
        <f>'Equation of Time (2)'!E313-C304</f>
        <v>-0.13496315583583751</v>
      </c>
      <c r="E304" s="39">
        <f>'Equation of Time (3)'!E316-C304-D304</f>
        <v>-1.8016981106175223E-2</v>
      </c>
    </row>
    <row r="305" spans="2:5" x14ac:dyDescent="0.2">
      <c r="B305" s="35">
        <f>'Equation of Time (1)'!B314</f>
        <v>45592</v>
      </c>
      <c r="C305" s="36">
        <f>'Equation of Time (1)'!D314</f>
        <v>16.299192384897964</v>
      </c>
      <c r="D305" s="36">
        <f>'Equation of Time (2)'!E314-C305</f>
        <v>-0.10796887495431662</v>
      </c>
      <c r="E305" s="39">
        <f>'Equation of Time (3)'!E317-C305-D305</f>
        <v>-3.0530776684081218E-3</v>
      </c>
    </row>
    <row r="306" spans="2:5" x14ac:dyDescent="0.2">
      <c r="B306" s="35">
        <f>'Equation of Time (1)'!B315</f>
        <v>45593</v>
      </c>
      <c r="C306" s="36">
        <f>'Equation of Time (1)'!D315</f>
        <v>16.336219198300746</v>
      </c>
      <c r="D306" s="36">
        <f>'Equation of Time (2)'!E315-C306</f>
        <v>-8.0769985185547455E-2</v>
      </c>
      <c r="E306" s="39">
        <f>'Equation of Time (3)'!E318-C306-D306</f>
        <v>1.2265128797828595E-2</v>
      </c>
    </row>
    <row r="307" spans="2:5" x14ac:dyDescent="0.2">
      <c r="B307" s="35">
        <f>'Equation of Time (1)'!B316</f>
        <v>45594</v>
      </c>
      <c r="C307" s="36">
        <f>'Equation of Time (1)'!D316</f>
        <v>16.359932547100875</v>
      </c>
      <c r="D307" s="36">
        <f>'Equation of Time (2)'!E316-C307</f>
        <v>-5.3394029811858701E-2</v>
      </c>
      <c r="E307" s="39">
        <f>'Equation of Time (3)'!E319-C307-D307</f>
        <v>2.7847032987093456E-2</v>
      </c>
    </row>
    <row r="308" spans="2:5" x14ac:dyDescent="0.2">
      <c r="B308" s="35">
        <f>'Equation of Time (1)'!B317</f>
        <v>45595</v>
      </c>
      <c r="C308" s="36">
        <f>'Equation of Time (1)'!D317</f>
        <v>16.370255912169231</v>
      </c>
      <c r="D308" s="36">
        <f>'Equation of Time (2)'!E317-C308</f>
        <v>-2.5868778981877227E-2</v>
      </c>
      <c r="E308" s="39">
        <f>'Equation of Time (3)'!E320-C308-D308</f>
        <v>4.3599862137160272E-2</v>
      </c>
    </row>
    <row r="309" spans="2:5" x14ac:dyDescent="0.2">
      <c r="B309" s="35">
        <f>'Equation of Time (1)'!B318</f>
        <v>45596</v>
      </c>
      <c r="C309" s="36">
        <f>'Equation of Time (1)'!D318</f>
        <v>16.367126820588197</v>
      </c>
      <c r="D309" s="36">
        <f>'Equation of Time (2)'!E318-C309</f>
        <v>1.7778016972904709E-3</v>
      </c>
      <c r="E309" s="39">
        <f>'Equation of Time (3)'!E321-C309-D309</f>
        <v>5.9429085723191832E-2</v>
      </c>
    </row>
    <row r="310" spans="2:5" x14ac:dyDescent="0.2">
      <c r="B310" s="35">
        <f>'Equation of Time (1)'!B319</f>
        <v>45597</v>
      </c>
      <c r="C310" s="36">
        <f>'Equation of Time (1)'!D319</f>
        <v>16.350496934115434</v>
      </c>
      <c r="D310" s="36">
        <f>'Equation of Time (2)'!E319-C310</f>
        <v>2.9517582803848086E-2</v>
      </c>
      <c r="E310" s="39">
        <f>'Equation of Time (3)'!E322-C310-D310</f>
        <v>7.5238835273012228E-2</v>
      </c>
    </row>
    <row r="311" spans="2:5" x14ac:dyDescent="0.2">
      <c r="B311" s="35">
        <f>'Equation of Time (1)'!B320</f>
        <v>45598</v>
      </c>
      <c r="C311" s="36">
        <f>'Equation of Time (1)'!D320</f>
        <v>16.320332121494147</v>
      </c>
      <c r="D311" s="36">
        <f>'Equation of Time (2)'!E320-C311</f>
        <v>5.7322302944488257E-2</v>
      </c>
      <c r="E311" s="39">
        <f>'Equation of Time (3)'!E323-C311-D311</f>
        <v>9.093233248879784E-2</v>
      </c>
    </row>
    <row r="312" spans="2:5" x14ac:dyDescent="0.2">
      <c r="B312" s="35">
        <f>'Equation of Time (1)'!B321</f>
        <v>45599</v>
      </c>
      <c r="C312" s="36">
        <f>'Equation of Time (1)'!D321</f>
        <v>16.276612514520178</v>
      </c>
      <c r="D312" s="36">
        <f>'Equation of Time (2)'!E321-C312</f>
        <v>8.5163600759525337E-2</v>
      </c>
      <c r="E312" s="39">
        <f>'Equation of Time (3)'!E324-C312-D312</f>
        <v>0.10641232381750143</v>
      </c>
    </row>
    <row r="313" spans="2:5" x14ac:dyDescent="0.2">
      <c r="B313" s="35">
        <f>'Equation of Time (1)'!B322</f>
        <v>45600</v>
      </c>
      <c r="C313" s="36">
        <f>'Equation of Time (1)'!D322</f>
        <v>16.219332547795105</v>
      </c>
      <c r="D313" s="36">
        <f>'Equation of Time (2)'!E322-C313</f>
        <v>0.11301304705281723</v>
      </c>
      <c r="E313" s="39">
        <f>'Equation of Time (3)'!E325-C313-D313</f>
        <v>0.12158151957678243</v>
      </c>
    </row>
    <row r="314" spans="2:5" x14ac:dyDescent="0.2">
      <c r="B314" s="35">
        <f>'Equation of Time (1)'!B323</f>
        <v>45601</v>
      </c>
      <c r="C314" s="36">
        <f>'Equation of Time (1)'!D323</f>
        <v>16.148500982113706</v>
      </c>
      <c r="D314" s="36">
        <f>'Equation of Time (2)'!E323-C314</f>
        <v>0.14084217700895962</v>
      </c>
      <c r="E314" s="39">
        <f>'Equation of Time (3)'!E326-C314-D314</f>
        <v>0.13634303571605244</v>
      </c>
    </row>
    <row r="315" spans="2:5" x14ac:dyDescent="0.2">
      <c r="B315" s="35">
        <f>'Equation of Time (1)'!B324</f>
        <v>45602</v>
      </c>
      <c r="C315" s="36">
        <f>'Equation of Time (1)'!D324</f>
        <v>16.064140911453286</v>
      </c>
      <c r="D315" s="36">
        <f>'Equation of Time (2)'!E324-C315</f>
        <v>0.16862252246003706</v>
      </c>
      <c r="E315" s="39">
        <f>'Equation of Time (3)'!E327-C315-D315</f>
        <v>0.15060083627432164</v>
      </c>
    </row>
    <row r="316" spans="2:5" x14ac:dyDescent="0.2">
      <c r="B316" s="35">
        <f>'Equation of Time (1)'!B325</f>
        <v>45603</v>
      </c>
      <c r="C316" s="36">
        <f>'Equation of Time (1)'!D325</f>
        <v>15.96628975355145</v>
      </c>
      <c r="D316" s="36">
        <f>'Equation of Time (2)'!E325-C316</f>
        <v>0.19632564416450293</v>
      </c>
      <c r="E316" s="39">
        <f>'Equation of Time (3)'!E328-C316-D316</f>
        <v>0.16426017458622866</v>
      </c>
    </row>
    <row r="317" spans="2:5" x14ac:dyDescent="0.2">
      <c r="B317" s="35">
        <f>'Equation of Time (1)'!B326</f>
        <v>45604</v>
      </c>
      <c r="C317" s="36">
        <f>'Equation of Time (1)'!D326</f>
        <v>15.854999224078272</v>
      </c>
      <c r="D317" s="36">
        <f>'Equation of Time (2)'!E326-C317</f>
        <v>0.22392316406025081</v>
      </c>
      <c r="E317" s="39">
        <f>'Equation of Time (3)'!E329-C317-D317</f>
        <v>0.17722803128711462</v>
      </c>
    </row>
    <row r="318" spans="2:5" x14ac:dyDescent="0.2">
      <c r="B318" s="35">
        <f>'Equation of Time (1)'!B327</f>
        <v>45605</v>
      </c>
      <c r="C318" s="36">
        <f>'Equation of Time (1)'!D327</f>
        <v>15.730335294427855</v>
      </c>
      <c r="D318" s="36">
        <f>'Equation of Time (2)'!E327-C318</f>
        <v>0.25138679745448655</v>
      </c>
      <c r="E318" s="39">
        <f>'Equation of Time (3)'!E330-C318-D318</f>
        <v>0.18941354717522962</v>
      </c>
    </row>
    <row r="319" spans="2:5" x14ac:dyDescent="0.2">
      <c r="B319" s="35">
        <f>'Equation of Time (1)'!B328</f>
        <v>45606</v>
      </c>
      <c r="C319" s="36">
        <f>'Equation of Time (1)'!D328</f>
        <v>15.592378133173529</v>
      </c>
      <c r="D319" s="36">
        <f>'Equation of Time (2)'!E328-C319</f>
        <v>0.27868838511261984</v>
      </c>
      <c r="E319" s="39">
        <f>'Equation of Time (3)'!E331-C319-D319</f>
        <v>0.20072844900607123</v>
      </c>
    </row>
    <row r="320" spans="2:5" x14ac:dyDescent="0.2">
      <c r="B320" s="35">
        <f>'Equation of Time (1)'!B329</f>
        <v>45607</v>
      </c>
      <c r="C320" s="36">
        <f>'Equation of Time (1)'!D329</f>
        <v>15.441222031250042</v>
      </c>
      <c r="D320" s="36">
        <f>'Equation of Time (2)'!E329-C320</f>
        <v>0.30579992520886989</v>
      </c>
      <c r="E320" s="39">
        <f>'Equation of Time (3)'!E332-C320-D320</f>
        <v>0.21108746631833064</v>
      </c>
    </row>
    <row r="321" spans="2:5" x14ac:dyDescent="0.2">
      <c r="B321" s="35">
        <f>'Equation of Time (1)'!B330</f>
        <v>45608</v>
      </c>
      <c r="C321" s="36">
        <f>'Equation of Time (1)'!D330</f>
        <v>15.276975310945112</v>
      </c>
      <c r="D321" s="36">
        <f>'Equation of Time (2)'!E330-C321</f>
        <v>0.33269360510117885</v>
      </c>
      <c r="E321" s="39">
        <f>'Equation of Time (3)'!E333-C321-D321</f>
        <v>0.22040873742524347</v>
      </c>
    </row>
    <row r="322" spans="2:5" x14ac:dyDescent="0.2">
      <c r="B322" s="35">
        <f>'Equation of Time (1)'!B331</f>
        <v>45609</v>
      </c>
      <c r="C322" s="36">
        <f>'Equation of Time (1)'!D331</f>
        <v>15.099760218801697</v>
      </c>
      <c r="D322" s="36">
        <f>'Equation of Time (2)'!E331-C322</f>
        <v>0.35934183289344901</v>
      </c>
      <c r="E322" s="39">
        <f>'Equation of Time (3)'!E334-C322-D322</f>
        <v>0.22861420274651145</v>
      </c>
    </row>
    <row r="323" spans="2:5" x14ac:dyDescent="0.2">
      <c r="B323" s="35">
        <f>'Equation of Time (1)'!B332</f>
        <v>45610</v>
      </c>
      <c r="C323" s="36">
        <f>'Equation of Time (1)'!D332</f>
        <v>14.909712802551198</v>
      </c>
      <c r="D323" s="36">
        <f>'Equation of Time (2)'!E332-C323</f>
        <v>0.38571726874815404</v>
      </c>
      <c r="E323" s="39">
        <f>'Equation of Time (3)'!E335-C323-D323</f>
        <v>0.23562998370687538</v>
      </c>
    </row>
    <row r="324" spans="2:5" x14ac:dyDescent="0.2">
      <c r="B324" s="35">
        <f>'Equation of Time (1)'!B333</f>
        <v>45611</v>
      </c>
      <c r="C324" s="36">
        <f>'Equation of Time (1)'!D333</f>
        <v>14.706982772216268</v>
      </c>
      <c r="D324" s="36">
        <f>'Equation of Time (2)'!E333-C324</f>
        <v>0.41179285591288739</v>
      </c>
      <c r="E324" s="39">
        <f>'Equation of Time (3)'!E336-C324-D324</f>
        <v>0.24138674548543371</v>
      </c>
    </row>
    <row r="325" spans="2:5" x14ac:dyDescent="0.2">
      <c r="B325" s="35">
        <f>'Equation of Time (1)'!B334</f>
        <v>45612</v>
      </c>
      <c r="C325" s="36">
        <f>'Equation of Time (1)'!D334</f>
        <v>14.491733345541013</v>
      </c>
      <c r="D325" s="36">
        <f>'Equation of Time (2)'!E334-C325</f>
        <v>0.43754185142444157</v>
      </c>
      <c r="E325" s="39">
        <f>'Equation of Time (3)'!E337-C325-D325</f>
        <v>0.24582004196595797</v>
      </c>
    </row>
    <row r="326" spans="2:5" x14ac:dyDescent="0.2">
      <c r="B326" s="35">
        <f>'Equation of Time (1)'!B335</f>
        <v>45613</v>
      </c>
      <c r="C326" s="36">
        <f>'Equation of Time (1)'!D335</f>
        <v>14.264141077923796</v>
      </c>
      <c r="D326" s="36">
        <f>'Equation of Time (2)'!E335-C326</f>
        <v>0.46293785645490004</v>
      </c>
      <c r="E326" s="39">
        <f>'Equation of Time (3)'!E338-C326-D326</f>
        <v>0.24887064131231007</v>
      </c>
    </row>
    <row r="327" spans="2:5" x14ac:dyDescent="0.2">
      <c r="B327" s="35">
        <f>'Equation of Time (1)'!B336</f>
        <v>45614</v>
      </c>
      <c r="C327" s="36">
        <f>'Equation of Time (1)'!D336</f>
        <v>14.024395677047103</v>
      </c>
      <c r="D327" s="36">
        <f>'Equation of Time (2)'!E336-C327</f>
        <v>0.48795484626386809</v>
      </c>
      <c r="E327" s="39">
        <f>'Equation of Time (3)'!E339-C327-D327</f>
        <v>0.25048483067375393</v>
      </c>
    </row>
    <row r="328" spans="2:5" x14ac:dyDescent="0.2">
      <c r="B328" s="35">
        <f>'Equation of Time (1)'!B337</f>
        <v>45615</v>
      </c>
      <c r="C328" s="36">
        <f>'Equation of Time (1)'!D337</f>
        <v>13.772699802415781</v>
      </c>
      <c r="D328" s="36">
        <f>'Equation of Time (2)'!E337-C328</f>
        <v>0.51256719972232467</v>
      </c>
      <c r="E328" s="39">
        <f>'Equation of Time (3)'!E340-C328-D328</f>
        <v>0.25061469861253194</v>
      </c>
    </row>
    <row r="329" spans="2:5" x14ac:dyDescent="0.2">
      <c r="B329" s="35">
        <f>'Equation of Time (1)'!B338</f>
        <v>45616</v>
      </c>
      <c r="C329" s="36">
        <f>'Equation of Time (1)'!D338</f>
        <v>13.50926885003333</v>
      </c>
      <c r="D329" s="36">
        <f>'Equation of Time (2)'!E338-C329</f>
        <v>0.53674972837345258</v>
      </c>
      <c r="E329" s="39">
        <f>'Equation of Time (3)'!E341-C329-D329</f>
        <v>0.2492183939405912</v>
      </c>
    </row>
    <row r="330" spans="2:5" x14ac:dyDescent="0.2">
      <c r="B330" s="35">
        <f>'Equation of Time (1)'!B339</f>
        <v>45617</v>
      </c>
      <c r="C330" s="36">
        <f>'Equation of Time (1)'!D339</f>
        <v>13.234330722463309</v>
      </c>
      <c r="D330" s="36">
        <f>'Equation of Time (2)'!E339-C330</f>
        <v>0.56047770499626637</v>
      </c>
      <c r="E330" s="39">
        <f>'Equation of Time (3)'!E342-C330-D330</f>
        <v>0.24626035975187399</v>
      </c>
    </row>
    <row r="331" spans="2:5" x14ac:dyDescent="0.2">
      <c r="B331" s="35">
        <f>'Equation of Time (1)'!B340</f>
        <v>45618</v>
      </c>
      <c r="C331" s="36">
        <f>'Equation of Time (1)'!D340</f>
        <v>12.948125584539298</v>
      </c>
      <c r="D331" s="36">
        <f>'Equation of Time (2)'!E340-C331</f>
        <v>0.58372689163932101</v>
      </c>
      <c r="E331" s="39">
        <f>'Equation of Time (3)'!E343-C331-D331</f>
        <v>0.24171154154307928</v>
      </c>
    </row>
    <row r="332" spans="2:5" x14ac:dyDescent="0.2">
      <c r="B332" s="35">
        <f>'Equation of Time (1)'!B341</f>
        <v>45619</v>
      </c>
      <c r="C332" s="36">
        <f>'Equation of Time (1)'!D341</f>
        <v>12.65090560500489</v>
      </c>
      <c r="D332" s="36">
        <f>'Equation of Time (2)'!E341-C332</f>
        <v>0.60647356709100997</v>
      </c>
      <c r="E332" s="39">
        <f>'Equation of Time (3)'!E344-C332-D332</f>
        <v>0.23554956842592034</v>
      </c>
    </row>
    <row r="333" spans="2:5" x14ac:dyDescent="0.2">
      <c r="B333" s="35">
        <f>'Equation of Time (1)'!B342</f>
        <v>45620</v>
      </c>
      <c r="C333" s="36">
        <f>'Equation of Time (1)'!D342</f>
        <v>12.342934684380271</v>
      </c>
      <c r="D333" s="36">
        <f>'Equation of Time (2)'!E342-C333</f>
        <v>0.62869455375524019</v>
      </c>
      <c r="E333" s="39">
        <f>'Equation of Time (3)'!E345-C333-D333</f>
        <v>0.22775890654995479</v>
      </c>
    </row>
    <row r="334" spans="2:5" x14ac:dyDescent="0.2">
      <c r="B334" s="35">
        <f>'Equation of Time (1)'!B343</f>
        <v>45621</v>
      </c>
      <c r="C334" s="36">
        <f>'Equation of Time (1)'!D343</f>
        <v>12.024488169369288</v>
      </c>
      <c r="D334" s="36">
        <f>'Equation of Time (2)'!E343-C334</f>
        <v>0.6503672439002024</v>
      </c>
      <c r="E334" s="39">
        <f>'Equation of Time (3)'!E346-C334-D334</f>
        <v>0.21833098397460127</v>
      </c>
    </row>
    <row r="335" spans="2:5" x14ac:dyDescent="0.2">
      <c r="B335" s="35">
        <f>'Equation of Time (1)'!B344</f>
        <v>45622</v>
      </c>
      <c r="C335" s="36">
        <f>'Equation of Time (1)'!D344</f>
        <v>11.695852554135859</v>
      </c>
      <c r="D335" s="36">
        <f>'Equation of Time (2)'!E344-C335</f>
        <v>0.67146962525060339</v>
      </c>
      <c r="E335" s="39">
        <f>'Equation of Time (3)'!E347-C335-D335</f>
        <v>0.2072642863516343</v>
      </c>
    </row>
    <row r="336" spans="2:5" x14ac:dyDescent="0.2">
      <c r="B336" s="35">
        <f>'Equation of Time (1)'!B345</f>
        <v>45623</v>
      </c>
      <c r="C336" s="36">
        <f>'Equation of Time (1)'!D345</f>
        <v>11.357325168794301</v>
      </c>
      <c r="D336" s="36">
        <f>'Equation of Time (2)'!E345-C336</f>
        <v>0.69198030589249981</v>
      </c>
      <c r="E336" s="39">
        <f>'Equation of Time (3)'!E348-C336-D336</f>
        <v>0.19456442290661613</v>
      </c>
    </row>
    <row r="337" spans="2:5" x14ac:dyDescent="0.2">
      <c r="B337" s="35">
        <f>'Equation of Time (1)'!B346</f>
        <v>45624</v>
      </c>
      <c r="C337" s="36">
        <f>'Equation of Time (1)'!D346</f>
        <v>11.009213855473106</v>
      </c>
      <c r="D337" s="36">
        <f>'Equation of Time (2)'!E346-C337</f>
        <v>0.71187853846257809</v>
      </c>
      <c r="E337" s="39">
        <f>'Equation of Time (3)'!E349-C337-D337</f>
        <v>0.18024416233549267</v>
      </c>
    </row>
    <row r="338" spans="2:5" x14ac:dyDescent="0.2">
      <c r="B338" s="35">
        <f>'Equation of Time (1)'!B347</f>
        <v>45625</v>
      </c>
      <c r="C338" s="36">
        <f>'Equation of Time (1)'!D347</f>
        <v>10.651836632325974</v>
      </c>
      <c r="D338" s="36">
        <f>'Equation of Time (2)'!E347-C338</f>
        <v>0.73114424359313723</v>
      </c>
      <c r="E338" s="39">
        <f>'Equation of Time (3)'!E350-C338-D338</f>
        <v>0.16432343836374308</v>
      </c>
    </row>
    <row r="339" spans="2:5" x14ac:dyDescent="0.2">
      <c r="B339" s="35">
        <f>'Equation of Time (1)'!B348</f>
        <v>45626</v>
      </c>
      <c r="C339" s="36">
        <f>'Equation of Time (1)'!D348</f>
        <v>10.285521345878518</v>
      </c>
      <c r="D339" s="36">
        <f>'Equation of Time (2)'!E348-C339</f>
        <v>0.74975803258535123</v>
      </c>
      <c r="E339" s="39">
        <f>'Equation of Time (3)'!E351-C339-D339</f>
        <v>0.14682932484762823</v>
      </c>
    </row>
    <row r="340" spans="2:5" x14ac:dyDescent="0.2">
      <c r="B340" s="35">
        <f>'Equation of Time (1)'!B349</f>
        <v>45627</v>
      </c>
      <c r="C340" s="36">
        <f>'Equation of Time (1)'!D349</f>
        <v>9.9106053121121747</v>
      </c>
      <c r="D340" s="36">
        <f>'Equation of Time (2)'!E349-C340</f>
        <v>0.76770122928509643</v>
      </c>
      <c r="E340" s="39">
        <f>'Equation of Time (3)'!E352-C340-D340</f>
        <v>0.12779598042835083</v>
      </c>
    </row>
    <row r="341" spans="2:5" x14ac:dyDescent="0.2">
      <c r="B341" s="35">
        <f>'Equation of Time (1)'!B350</f>
        <v>45628</v>
      </c>
      <c r="C341" s="36">
        <f>'Equation of Time (1)'!D350</f>
        <v>9.527434946700378</v>
      </c>
      <c r="D341" s="36">
        <f>'Equation of Time (2)'!E350-C341</f>
        <v>0.78495589113476427</v>
      </c>
      <c r="E341" s="39">
        <f>'Equation of Time (3)'!E353-C341-D341</f>
        <v>0.10726456288513653</v>
      </c>
    </row>
    <row r="342" spans="2:5" x14ac:dyDescent="0.2">
      <c r="B342" s="35">
        <f>'Equation of Time (1)'!B351</f>
        <v>45629</v>
      </c>
      <c r="C342" s="36">
        <f>'Equation of Time (1)'!D351</f>
        <v>9.1363653848246358</v>
      </c>
      <c r="D342" s="36">
        <f>'Equation of Time (2)'!E351-C342</f>
        <v>0.80150482937767009</v>
      </c>
      <c r="E342" s="39">
        <f>'Equation of Time (3)'!E354-C342-D342</f>
        <v>8.5283113462484295E-2</v>
      </c>
    </row>
    <row r="343" spans="2:5" x14ac:dyDescent="0.2">
      <c r="B343" s="35">
        <f>'Equation of Time (1)'!B352</f>
        <v>45630</v>
      </c>
      <c r="C343" s="36">
        <f>'Equation of Time (1)'!D352</f>
        <v>8.7377600910103297</v>
      </c>
      <c r="D343" s="36">
        <f>'Equation of Time (2)'!E352-C343</f>
        <v>0.81733162839050877</v>
      </c>
      <c r="E343" s="39">
        <f>'Equation of Time (3)'!E355-C343-D343</f>
        <v>6.1906411581260201E-2</v>
      </c>
    </row>
    <row r="344" spans="2:5" x14ac:dyDescent="0.2">
      <c r="B344" s="35">
        <f>'Equation of Time (1)'!B353</f>
        <v>45631</v>
      </c>
      <c r="C344" s="36">
        <f>'Equation of Time (1)'!D353</f>
        <v>8.3319904594337277</v>
      </c>
      <c r="D344" s="36">
        <f>'Equation of Time (2)'!E353-C344</f>
        <v>0.83242066412211813</v>
      </c>
      <c r="E344" s="39">
        <f>'Equation of Time (3)'!E356-C344-D344</f>
        <v>3.7195800469888241E-2</v>
      </c>
    </row>
    <row r="345" spans="2:5" x14ac:dyDescent="0.2">
      <c r="B345" s="35">
        <f>'Equation of Time (1)'!B354</f>
        <v>45632</v>
      </c>
      <c r="C345" s="36">
        <f>'Equation of Time (1)'!D354</f>
        <v>7.9194354051630675</v>
      </c>
      <c r="D345" s="36">
        <f>'Equation of Time (2)'!E354-C345</f>
        <v>0.84675712161648775</v>
      </c>
      <c r="E345" s="39">
        <f>'Equation of Time (3)'!E357-C345-D345</f>
        <v>1.12189843818431E-2</v>
      </c>
    </row>
    <row r="346" spans="2:5" x14ac:dyDescent="0.2">
      <c r="B346" s="35">
        <f>'Equation of Time (1)'!B355</f>
        <v>45633</v>
      </c>
      <c r="C346" s="36">
        <f>'Equation of Time (1)'!D355</f>
        <v>7.5004809468064479</v>
      </c>
      <c r="D346" s="36">
        <f>'Equation of Time (2)'!E355-C346</f>
        <v>0.86032701160040226</v>
      </c>
      <c r="E346" s="39">
        <f>'Equation of Time (3)'!E358-C346-D346</f>
        <v>-1.5950201812131581E-2</v>
      </c>
    </row>
    <row r="347" spans="2:5" x14ac:dyDescent="0.2">
      <c r="B347" s="35">
        <f>'Equation of Time (1)'!B356</f>
        <v>45634</v>
      </c>
      <c r="C347" s="36">
        <f>'Equation of Time (1)'!D356</f>
        <v>7.0755197810507511</v>
      </c>
      <c r="D347" s="36">
        <f>'Equation of Time (2)'!E356-C347</f>
        <v>0.87311718611505285</v>
      </c>
      <c r="E347" s="39">
        <f>'Equation of Time (3)'!E359-C347-D347</f>
        <v>-4.423204974507744E-2</v>
      </c>
    </row>
    <row r="348" spans="2:5" x14ac:dyDescent="0.2">
      <c r="B348" s="35">
        <f>'Equation of Time (1)'!B357</f>
        <v>45635</v>
      </c>
      <c r="C348" s="36">
        <f>'Equation of Time (1)'!D357</f>
        <v>6.6449508495833305</v>
      </c>
      <c r="D348" s="36">
        <f>'Equation of Time (2)'!E357-C348</f>
        <v>0.88511535317535017</v>
      </c>
      <c r="E348" s="39">
        <f>'Equation of Time (3)'!E360-C348-D348</f>
        <v>-7.3541260361709604E-2</v>
      </c>
    </row>
    <row r="349" spans="2:5" x14ac:dyDescent="0.2">
      <c r="B349" s="35">
        <f>'Equation of Time (1)'!B358</f>
        <v>45636</v>
      </c>
      <c r="C349" s="36">
        <f>'Equation of Time (1)'!D358</f>
        <v>6.2091788988989904</v>
      </c>
      <c r="D349" s="36">
        <f>'Equation of Time (2)'!E358-C349</f>
        <v>0.89631009043806564</v>
      </c>
      <c r="E349" s="39">
        <f>'Equation of Time (3)'!E361-C349-D349</f>
        <v>-0.10378725127077715</v>
      </c>
    </row>
    <row r="350" spans="2:5" x14ac:dyDescent="0.2">
      <c r="B350" s="35">
        <f>'Equation of Time (1)'!B359</f>
        <v>45637</v>
      </c>
      <c r="C350" s="36">
        <f>'Equation of Time (1)'!D359</f>
        <v>5.7686140335019758</v>
      </c>
      <c r="D350" s="36">
        <f>'Equation of Time (2)'!E359-C350</f>
        <v>0.90669085786400583</v>
      </c>
      <c r="E350" s="39">
        <f>'Equation of Time (3)'!E362-C350-D350</f>
        <v>-0.13487448739454688</v>
      </c>
    </row>
    <row r="351" spans="2:5" x14ac:dyDescent="0.2">
      <c r="B351" s="35">
        <f>'Equation of Time (1)'!B360</f>
        <v>45638</v>
      </c>
      <c r="C351" s="36">
        <f>'Equation of Time (1)'!D360</f>
        <v>5.3236712630203549</v>
      </c>
      <c r="D351" s="36">
        <f>'Equation of Time (2)'!E360-C351</f>
        <v>0.91624800935962902</v>
      </c>
      <c r="E351" s="39">
        <f>'Equation of Time (3)'!E363-C351-D351</f>
        <v>-0.1667028335634555</v>
      </c>
    </row>
    <row r="352" spans="2:5" x14ac:dyDescent="0.2">
      <c r="B352" s="35">
        <f>'Equation of Time (1)'!B361</f>
        <v>45639</v>
      </c>
      <c r="C352" s="36">
        <f>'Equation of Time (1)'!D361</f>
        <v>4.8747700437585504</v>
      </c>
      <c r="D352" s="36">
        <f>'Equation of Time (2)'!E361-C352</f>
        <v>0.92497280338331844</v>
      </c>
      <c r="E352" s="39">
        <f>'Equation of Time (3)'!E364-C352-D352</f>
        <v>-0.19916792760863267</v>
      </c>
    </row>
    <row r="353" spans="2:5" x14ac:dyDescent="0.2">
      <c r="B353" s="35">
        <f>'Equation of Time (1)'!B362</f>
        <v>45640</v>
      </c>
      <c r="C353" s="36">
        <f>'Equation of Time (1)'!D362</f>
        <v>4.422333815218054</v>
      </c>
      <c r="D353" s="36">
        <f>'Equation of Time (2)'!E362-C353</f>
        <v>0.93285741250624721</v>
      </c>
      <c r="E353" s="39">
        <f>'Equation of Time (3)'!E365-C353-D353</f>
        <v>-0.2321615724144932</v>
      </c>
    </row>
    <row r="354" spans="2:5" x14ac:dyDescent="0.2">
      <c r="B354" s="35">
        <f>'Equation of Time (1)'!B363</f>
        <v>45641</v>
      </c>
      <c r="C354" s="36">
        <f>'Equation of Time (1)'!D363</f>
        <v>3.9667895321249529</v>
      </c>
      <c r="D354" s="36">
        <f>'Equation of Time (2)'!E363-C354</f>
        <v>0.93989493191408302</v>
      </c>
      <c r="E354" s="39">
        <f>'Equation of Time (3)'!E366-C354-D354</f>
        <v>-0.2655721453096298</v>
      </c>
    </row>
    <row r="355" spans="2:5" x14ac:dyDescent="0.2">
      <c r="B355" s="35">
        <f>'Equation of Time (1)'!B364</f>
        <v>45642</v>
      </c>
      <c r="C355" s="36">
        <f>'Equation of Time (1)'!D364</f>
        <v>3.5085671925053727</v>
      </c>
      <c r="D355" s="36">
        <f>'Equation of Time (2)'!E364-C355</f>
        <v>0.94607938684248261</v>
      </c>
      <c r="E355" s="39">
        <f>'Equation of Time (3)'!E367-C355-D355</f>
        <v>-0.29928502309882798</v>
      </c>
    </row>
    <row r="356" spans="2:5" x14ac:dyDescent="0.2">
      <c r="B356" s="35">
        <f>'Equation of Time (1)'!B365</f>
        <v>45643</v>
      </c>
      <c r="C356" s="36">
        <f>'Equation of Time (1)'!D365</f>
        <v>3.048099362356826</v>
      </c>
      <c r="D356" s="36">
        <f>'Equation of Time (2)'!E365-C356</f>
        <v>0.95140573893538161</v>
      </c>
      <c r="E356" s="39">
        <f>'Equation of Time (3)'!E368-C356-D356</f>
        <v>-0.33318302096873342</v>
      </c>
    </row>
    <row r="357" spans="2:5" x14ac:dyDescent="0.2">
      <c r="B357" s="35">
        <f>'Equation of Time (1)'!B366</f>
        <v>45644</v>
      </c>
      <c r="C357" s="36">
        <f>'Equation of Time (1)'!D366</f>
        <v>2.585820697466124</v>
      </c>
      <c r="D357" s="36">
        <f>'Equation of Time (2)'!E366-C357</f>
        <v>0.9558698915206274</v>
      </c>
      <c r="E357" s="39">
        <f>'Equation of Time (3)'!E369-C357-D357</f>
        <v>-0.3671468434401377</v>
      </c>
    </row>
    <row r="358" spans="2:5" x14ac:dyDescent="0.2">
      <c r="B358" s="35">
        <f>'Equation of Time (1)'!B367</f>
        <v>45645</v>
      </c>
      <c r="C358" s="36">
        <f>'Equation of Time (1)'!D367</f>
        <v>2.1221674629277927</v>
      </c>
      <c r="D358" s="36">
        <f>'Equation of Time (2)'!E367-C358</f>
        <v>0.95946869379579791</v>
      </c>
      <c r="E358" s="39">
        <f>'Equation of Time (3)'!E370-C358-D358</f>
        <v>-0.40105554548491229</v>
      </c>
    </row>
    <row r="359" spans="2:5" x14ac:dyDescent="0.2">
      <c r="B359" s="35">
        <f>'Equation of Time (1)'!B368</f>
        <v>45646</v>
      </c>
      <c r="C359" s="36">
        <f>'Equation of Time (1)'!D368</f>
        <v>1.6575770509209096</v>
      </c>
      <c r="D359" s="36">
        <f>'Equation of Time (2)'!E368-C359</f>
        <v>0.96219994391995511</v>
      </c>
      <c r="E359" s="39">
        <f>'Equation of Time (3)'!E371-C359-D359</f>
        <v>-0.43478700188240182</v>
      </c>
    </row>
    <row r="360" spans="2:5" x14ac:dyDescent="0.2">
      <c r="B360" s="35">
        <f>'Equation of Time (1)'!B369</f>
        <v>45647</v>
      </c>
      <c r="C360" s="36">
        <f>'Equation of Time (1)'!D369</f>
        <v>1.192487497302162</v>
      </c>
      <c r="D360" s="36">
        <f>'Equation of Time (2)'!E369-C360</f>
        <v>0.96406239100789071</v>
      </c>
      <c r="E360" s="39">
        <f>'Equation of Time (3)'!E372-C360-D360</f>
        <v>-0.46821838285252237</v>
      </c>
    </row>
    <row r="361" spans="2:5" x14ac:dyDescent="0.2">
      <c r="B361" s="35">
        <f>'Equation of Time (1)'!B370</f>
        <v>45648</v>
      </c>
      <c r="C361" s="36">
        <f>'Equation of Time (1)'!D370</f>
        <v>0.72733699757641679</v>
      </c>
      <c r="D361" s="36">
        <f>'Equation of Time (2)'!E370-C361</f>
        <v>0.9650557360241947</v>
      </c>
      <c r="E361" s="39">
        <f>'Equation of Time (3)'!E373-C361-D361</f>
        <v>-0.50122663397490164</v>
      </c>
    </row>
    <row r="362" spans="2:5" x14ac:dyDescent="0.2">
      <c r="B362" s="35">
        <f>'Equation of Time (1)'!B371</f>
        <v>45649</v>
      </c>
      <c r="C362" s="36">
        <f>'Equation of Time (1)'!D371</f>
        <v>0.26256342280530331</v>
      </c>
      <c r="D362" s="36">
        <f>'Equation of Time (2)'!E371-C362</f>
        <v>0.96518063157725087</v>
      </c>
      <c r="E362" s="39">
        <f>'Equation of Time (3)'!E374-C362-D362</f>
        <v>-0.53368895838624486</v>
      </c>
    </row>
    <row r="363" spans="2:5" x14ac:dyDescent="0.2">
      <c r="B363" s="35">
        <f>'Equation of Time (1)'!B372</f>
        <v>45650</v>
      </c>
      <c r="C363" s="36">
        <f>'Equation of Time (1)'!D372</f>
        <v>-0.20139616398495175</v>
      </c>
      <c r="D363" s="36">
        <f>'Equation of Time (2)'!E372-C363</f>
        <v>0.96443868061220195</v>
      </c>
      <c r="E363" s="39">
        <f>'Equation of Time (3)'!E375-C363-D363</f>
        <v>-0.56548329923434792</v>
      </c>
    </row>
    <row r="364" spans="2:5" x14ac:dyDescent="0.2">
      <c r="B364" s="35">
        <f>'Equation of Time (1)'!B373</f>
        <v>45651</v>
      </c>
      <c r="C364" s="36">
        <f>'Equation of Time (1)'!D373</f>
        <v>-0.66410599033604489</v>
      </c>
      <c r="D364" s="36">
        <f>'Equation of Time (2)'!E373-C364</f>
        <v>0.96283243400609697</v>
      </c>
      <c r="E364" s="39">
        <f>'Equation of Time (3)'!E376-C364-D364</f>
        <v>-0.5964888203701938</v>
      </c>
    </row>
    <row r="365" spans="2:5" x14ac:dyDescent="0.2">
      <c r="B365" s="35">
        <f>'Equation of Time (1)'!B374</f>
        <v>45652</v>
      </c>
      <c r="C365" s="36">
        <f>'Equation of Time (1)'!D374</f>
        <v>-1.1251320552713062</v>
      </c>
      <c r="D365" s="36">
        <f>'Equation of Time (2)'!E374-C365</f>
        <v>0.96036538706680319</v>
      </c>
      <c r="E365" s="39">
        <f>'Equation of Time (3)'!E377-C365-D365</f>
        <v>-0.62658638326276117</v>
      </c>
    </row>
    <row r="366" spans="2:5" x14ac:dyDescent="0.2">
      <c r="B366" s="35">
        <f>'Equation of Time (1)'!B375</f>
        <v>45653</v>
      </c>
      <c r="C366" s="36">
        <f>'Equation of Time (1)'!D375</f>
        <v>-1.5840426080334045</v>
      </c>
      <c r="D366" s="36">
        <f>'Equation of Time (2)'!E375-C366</f>
        <v>0.95704197494101362</v>
      </c>
      <c r="E366" s="39">
        <f>'Equation of Time (3)'!E378-C366-D366</f>
        <v>-0.65565901814127192</v>
      </c>
    </row>
    <row r="367" spans="2:5" x14ac:dyDescent="0.2">
      <c r="B367" s="35">
        <f>'Equation of Time (1)'!B376</f>
        <v>45654</v>
      </c>
      <c r="C367" s="36">
        <f>'Equation of Time (1)'!D376</f>
        <v>-2.0404086240912624</v>
      </c>
      <c r="D367" s="36">
        <f>'Equation of Time (2)'!E376-C367</f>
        <v>0.95286756693619878</v>
      </c>
      <c r="E367" s="39">
        <f>'Equation of Time (3)'!E379-C367-D367</f>
        <v>-0.68359238739185102</v>
      </c>
    </row>
    <row r="368" spans="2:5" x14ac:dyDescent="0.2">
      <c r="B368" s="35">
        <f>'Equation of Time (1)'!B377</f>
        <v>45655</v>
      </c>
      <c r="C368" s="36">
        <f>'Equation of Time (1)'!D377</f>
        <v>-2.493804277865304</v>
      </c>
      <c r="D368" s="36">
        <f>'Equation of Time (2)'!E377-C368</f>
        <v>0.9478484597639838</v>
      </c>
      <c r="E368" s="39">
        <f>'Equation of Time (3)'!E380-C368-D368</f>
        <v>-0.71027523927148106</v>
      </c>
    </row>
    <row r="369" spans="2:5" x14ac:dyDescent="0.2">
      <c r="B369" s="35">
        <f>'Equation of Time (1)'!B378</f>
        <v>45656</v>
      </c>
      <c r="C369" s="36">
        <f>'Equation of Time (1)'!D378</f>
        <v>-2.9438074116225823</v>
      </c>
      <c r="D369" s="36">
        <f>'Equation of Time (2)'!E378-C369</f>
        <v>0.94199186971221316</v>
      </c>
      <c r="E369" s="39">
        <f>'Equation of Time (3)'!E381-C369-D369</f>
        <v>-0.73559985004269146</v>
      </c>
    </row>
    <row r="370" spans="2:5" x14ac:dyDescent="0.2">
      <c r="B370" s="37">
        <f>'Equation of Time (1)'!B379</f>
        <v>45657</v>
      </c>
      <c r="C370" s="38">
        <f>'Equation of Time (1)'!D379</f>
        <v>-3.3899999999999939</v>
      </c>
      <c r="D370" s="38">
        <f>'Equation of Time (2)'!E379-C370</f>
        <v>0.93530592375585053</v>
      </c>
      <c r="E370" s="40">
        <f>'Equation of Time (3)'!E382-C370-D370</f>
        <v>-0.75946245268431101</v>
      </c>
    </row>
  </sheetData>
  <sheetProtection sheet="1" objects="1" scenarios="1"/>
  <mergeCells count="2">
    <mergeCell ref="G2:U2"/>
    <mergeCell ref="B3: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839C-E4AB-7648-A762-57FC61AD5E24}">
  <dimension ref="B2:K100"/>
  <sheetViews>
    <sheetView showGridLines="0" workbookViewId="0">
      <selection activeCell="N83" sqref="N83"/>
    </sheetView>
  </sheetViews>
  <sheetFormatPr baseColWidth="10" defaultRowHeight="15" x14ac:dyDescent="0.2"/>
  <sheetData>
    <row r="2" spans="2:2" ht="19" x14ac:dyDescent="0.25">
      <c r="B2" s="20" t="s">
        <v>14</v>
      </c>
    </row>
    <row r="58" spans="2:2" ht="16" x14ac:dyDescent="0.2">
      <c r="B58" s="56" t="s">
        <v>27</v>
      </c>
    </row>
    <row r="95" spans="2:11" x14ac:dyDescent="0.2">
      <c r="B95" s="75"/>
      <c r="C95" s="76"/>
      <c r="D95" s="76"/>
      <c r="E95" s="76"/>
      <c r="F95" s="76"/>
      <c r="G95" s="76"/>
      <c r="H95" s="76"/>
      <c r="I95" s="76"/>
      <c r="J95" s="76"/>
      <c r="K95" s="77"/>
    </row>
    <row r="96" spans="2:11" x14ac:dyDescent="0.2">
      <c r="B96" s="78"/>
      <c r="K96" s="79"/>
    </row>
    <row r="97" spans="2:11" ht="16" x14ac:dyDescent="0.2">
      <c r="B97" s="80" t="s">
        <v>28</v>
      </c>
      <c r="K97" s="79"/>
    </row>
    <row r="98" spans="2:11" x14ac:dyDescent="0.2">
      <c r="B98" s="78"/>
      <c r="K98" s="79"/>
    </row>
    <row r="99" spans="2:11" x14ac:dyDescent="0.2">
      <c r="B99" s="78"/>
      <c r="K99" s="79"/>
    </row>
    <row r="100" spans="2:11" x14ac:dyDescent="0.2">
      <c r="B100" s="81"/>
      <c r="C100" s="82"/>
      <c r="D100" s="82"/>
      <c r="E100" s="82"/>
      <c r="F100" s="82"/>
      <c r="G100" s="82"/>
      <c r="H100" s="82"/>
      <c r="I100" s="82"/>
      <c r="J100" s="82"/>
      <c r="K100" s="83"/>
    </row>
  </sheetData>
  <sheetProtection sheet="1" objects="1" scenarios="1"/>
  <hyperlinks>
    <hyperlink ref="B2" r:id="rId1" xr:uid="{D7EA7A74-21CC-BD4A-B8D2-486D94B20F6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Equation of Time (1)</vt:lpstr>
      <vt:lpstr>Equation of Time (2)</vt:lpstr>
      <vt:lpstr>Equation of Time (3)</vt:lpstr>
      <vt:lpstr>Comparison</vt:lpstr>
      <vt:lpstr>Background</vt:lpstr>
    </vt:vector>
  </TitlesOfParts>
  <Manager/>
  <Company>Astronomy Morsels</Company>
  <LinksUpToDate>false</LinksUpToDate>
  <SharedDoc>false</SharedDoc>
  <HyperlinkBase>www.astronomy-morsels.ch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Equation of Time</dc:title>
  <dc:subject/>
  <dc:creator>Anton Viola</dc:creator>
  <cp:keywords/>
  <dc:description/>
  <cp:lastModifiedBy>Anton Viola</cp:lastModifiedBy>
  <dcterms:created xsi:type="dcterms:W3CDTF">2009-01-01T15:24:05Z</dcterms:created>
  <dcterms:modified xsi:type="dcterms:W3CDTF">2024-05-15T16:21:47Z</dcterms:modified>
  <cp:category/>
</cp:coreProperties>
</file>