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anssassenburg/Library/CloudStorage/Dropbox/X_Private/20_Astronomy/Morsels/"/>
    </mc:Choice>
  </mc:AlternateContent>
  <xr:revisionPtr revIDLastSave="0" documentId="13_ncr:1_{51B743E0-6B23-7147-8364-07BC349D3B2D}" xr6:coauthVersionLast="47" xr6:coauthVersionMax="47" xr10:uidLastSave="{00000000-0000-0000-0000-000000000000}"/>
  <workbookProtection lockStructure="1"/>
  <bookViews>
    <workbookView xWindow="9560" yWindow="940" windowWidth="39200" windowHeight="25480" xr2:uid="{FFBD1068-2533-884D-B27E-74C3FB40CE40}"/>
  </bookViews>
  <sheets>
    <sheet name="Introduction" sheetId="2" r:id="rId1"/>
    <sheet name="Law 1 - Elliptical Orbit" sheetId="4" r:id="rId2"/>
    <sheet name="Law 2 - Equal Areas" sheetId="3" r:id="rId3"/>
    <sheet name="Law 3 - Distance vs. Speed" sheetId="5" r:id="rId4"/>
    <sheet name="Background Informarion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" i="3" l="1"/>
  <c r="X6" i="3" s="1"/>
  <c r="X48" i="3"/>
  <c r="W48" i="3"/>
  <c r="X46" i="3"/>
  <c r="W46" i="3"/>
  <c r="V48" i="3"/>
  <c r="V46" i="3"/>
  <c r="D54" i="4"/>
  <c r="Q4" i="4"/>
  <c r="D51" i="4"/>
  <c r="D50" i="4"/>
  <c r="C51" i="4"/>
  <c r="O56" i="3"/>
  <c r="O53" i="3"/>
  <c r="P68" i="4"/>
  <c r="O4" i="4"/>
  <c r="AB368" i="3"/>
  <c r="X7" i="3" l="1"/>
  <c r="X8" i="3" s="1"/>
  <c r="X9" i="3" s="1"/>
  <c r="X10" i="3" s="1"/>
  <c r="X11" i="3" s="1"/>
  <c r="X12" i="3" s="1"/>
  <c r="X13" i="3" s="1"/>
  <c r="X14" i="3" s="1"/>
  <c r="X15" i="3" s="1"/>
  <c r="X16" i="3" s="1"/>
  <c r="X17" i="3" s="1"/>
  <c r="X18" i="3" s="1"/>
  <c r="X19" i="3" s="1"/>
  <c r="X20" i="3" s="1"/>
  <c r="X21" i="3" s="1"/>
  <c r="X22" i="3" s="1"/>
  <c r="X23" i="3" s="1"/>
  <c r="X24" i="3" s="1"/>
  <c r="X25" i="3" s="1"/>
  <c r="X26" i="3" s="1"/>
  <c r="X27" i="3" s="1"/>
  <c r="X28" i="3" s="1"/>
  <c r="X29" i="3" s="1"/>
  <c r="X30" i="3" s="1"/>
  <c r="O5" i="4"/>
  <c r="F60" i="5"/>
  <c r="E60" i="5"/>
  <c r="F59" i="5"/>
  <c r="E59" i="5"/>
  <c r="F58" i="5"/>
  <c r="E58" i="5"/>
  <c r="F57" i="5"/>
  <c r="E57" i="5"/>
  <c r="F56" i="5"/>
  <c r="E56" i="5"/>
  <c r="F55" i="5"/>
  <c r="E55" i="5"/>
  <c r="F54" i="5"/>
  <c r="E54" i="5"/>
  <c r="F53" i="5"/>
  <c r="E53" i="5"/>
  <c r="F52" i="5"/>
  <c r="E52" i="5"/>
  <c r="F51" i="5"/>
  <c r="E51" i="5"/>
  <c r="F50" i="5"/>
  <c r="E50" i="5"/>
  <c r="F49" i="5"/>
  <c r="E49" i="5"/>
  <c r="F48" i="5"/>
  <c r="E48" i="5"/>
  <c r="F47" i="5"/>
  <c r="E47" i="5"/>
  <c r="F46" i="5"/>
  <c r="E46" i="5"/>
  <c r="F45" i="5"/>
  <c r="E45" i="5"/>
  <c r="F90" i="5"/>
  <c r="E90" i="5"/>
  <c r="F89" i="5"/>
  <c r="E89" i="5"/>
  <c r="F88" i="5"/>
  <c r="E88" i="5"/>
  <c r="F87" i="5"/>
  <c r="E87" i="5"/>
  <c r="F86" i="5"/>
  <c r="E86" i="5"/>
  <c r="F85" i="5"/>
  <c r="E85" i="5"/>
  <c r="F84" i="5"/>
  <c r="E84" i="5"/>
  <c r="F83" i="5"/>
  <c r="E83" i="5"/>
  <c r="F82" i="5"/>
  <c r="E82" i="5"/>
  <c r="F81" i="5"/>
  <c r="E81" i="5"/>
  <c r="F80" i="5"/>
  <c r="E80" i="5"/>
  <c r="F79" i="5"/>
  <c r="E79" i="5"/>
  <c r="F78" i="5"/>
  <c r="E78" i="5"/>
  <c r="F77" i="5"/>
  <c r="E77" i="5"/>
  <c r="F76" i="5"/>
  <c r="E76" i="5"/>
  <c r="F22" i="5"/>
  <c r="E22" i="5"/>
  <c r="F21" i="5"/>
  <c r="E21" i="5"/>
  <c r="F20" i="5"/>
  <c r="E20" i="5"/>
  <c r="F19" i="5"/>
  <c r="E19" i="5"/>
  <c r="F18" i="5"/>
  <c r="E18" i="5"/>
  <c r="F17" i="5"/>
  <c r="E17" i="5"/>
  <c r="F16" i="5"/>
  <c r="E16" i="5"/>
  <c r="F15" i="5"/>
  <c r="E15" i="5"/>
  <c r="F14" i="5"/>
  <c r="E14" i="5"/>
  <c r="AA4" i="3"/>
  <c r="AA5" i="3" s="1"/>
  <c r="K8" i="3" l="1"/>
  <c r="X49" i="3" s="1"/>
  <c r="J8" i="3"/>
  <c r="W49" i="3" s="1"/>
  <c r="AD5" i="3"/>
  <c r="AA6" i="3"/>
  <c r="AC5" i="3"/>
  <c r="O6" i="4"/>
  <c r="Q5" i="4"/>
  <c r="AD4" i="3"/>
  <c r="AC4" i="3"/>
  <c r="C10" i="4"/>
  <c r="C11" i="3"/>
  <c r="AA7" i="3" l="1"/>
  <c r="AD6" i="3"/>
  <c r="AC6" i="3"/>
  <c r="AB6" i="3"/>
  <c r="AB7" i="3"/>
  <c r="AB5" i="3"/>
  <c r="AE4" i="3"/>
  <c r="AE6" i="3"/>
  <c r="AE5" i="3"/>
  <c r="O7" i="4"/>
  <c r="Q6" i="4"/>
  <c r="P6" i="4"/>
  <c r="P7" i="4"/>
  <c r="P4" i="4"/>
  <c r="P5" i="4"/>
  <c r="AB4" i="3"/>
  <c r="J10" i="3"/>
  <c r="J11" i="3"/>
  <c r="C9" i="4"/>
  <c r="C10" i="3"/>
  <c r="J6" i="3" s="1"/>
  <c r="AC7" i="3" l="1"/>
  <c r="AA8" i="3"/>
  <c r="AD7" i="3"/>
  <c r="AE7" i="3" s="1"/>
  <c r="Q7" i="4"/>
  <c r="O8" i="4"/>
  <c r="J9" i="4"/>
  <c r="J10" i="4"/>
  <c r="W5" i="3"/>
  <c r="J9" i="3"/>
  <c r="AA9" i="3" l="1"/>
  <c r="AD8" i="3"/>
  <c r="AE8" i="3" s="1"/>
  <c r="AC8" i="3"/>
  <c r="AB8" i="3"/>
  <c r="O9" i="4"/>
  <c r="Q8" i="4"/>
  <c r="P8" i="4"/>
  <c r="C50" i="4"/>
  <c r="C57" i="4"/>
  <c r="W6" i="3"/>
  <c r="W7" i="3" s="1"/>
  <c r="W8" i="3" s="1"/>
  <c r="W9" i="3" s="1"/>
  <c r="W10" i="3" s="1"/>
  <c r="W11" i="3" s="1"/>
  <c r="W12" i="3" s="1"/>
  <c r="W13" i="3" s="1"/>
  <c r="W14" i="3" s="1"/>
  <c r="W15" i="3" s="1"/>
  <c r="W16" i="3" s="1"/>
  <c r="W17" i="3" s="1"/>
  <c r="AD9" i="3" l="1"/>
  <c r="AE9" i="3" s="1"/>
  <c r="AC9" i="3"/>
  <c r="AA10" i="3"/>
  <c r="AB9" i="3"/>
  <c r="Q9" i="4"/>
  <c r="O10" i="4"/>
  <c r="P9" i="4"/>
  <c r="W18" i="3"/>
  <c r="W19" i="3" s="1"/>
  <c r="W20" i="3" s="1"/>
  <c r="W21" i="3" s="1"/>
  <c r="W22" i="3" s="1"/>
  <c r="W23" i="3" s="1"/>
  <c r="W24" i="3" s="1"/>
  <c r="W25" i="3" s="1"/>
  <c r="W26" i="3" s="1"/>
  <c r="W27" i="3" s="1"/>
  <c r="W28" i="3" s="1"/>
  <c r="W29" i="3" s="1"/>
  <c r="W30" i="3" s="1"/>
  <c r="AA11" i="3" l="1"/>
  <c r="AB10" i="3"/>
  <c r="AC10" i="3"/>
  <c r="AD10" i="3"/>
  <c r="AE10" i="3" s="1"/>
  <c r="Q10" i="4"/>
  <c r="O11" i="4"/>
  <c r="P10" i="4"/>
  <c r="K7" i="3"/>
  <c r="X47" i="3" s="1"/>
  <c r="J7" i="3"/>
  <c r="W47" i="3" s="1"/>
  <c r="AB11" i="3" l="1"/>
  <c r="AC11" i="3"/>
  <c r="AA12" i="3"/>
  <c r="AD11" i="3"/>
  <c r="AE11" i="3" s="1"/>
  <c r="Q11" i="4"/>
  <c r="O12" i="4"/>
  <c r="P11" i="4"/>
  <c r="AA13" i="3" l="1"/>
  <c r="AB12" i="3"/>
  <c r="AC12" i="3"/>
  <c r="AD12" i="3"/>
  <c r="AE12" i="3" s="1"/>
  <c r="Q12" i="4"/>
  <c r="O13" i="4"/>
  <c r="P12" i="4"/>
  <c r="AA14" i="3" l="1"/>
  <c r="AC13" i="3"/>
  <c r="AD13" i="3"/>
  <c r="AE13" i="3" s="1"/>
  <c r="AB13" i="3"/>
  <c r="Q13" i="4"/>
  <c r="P13" i="4"/>
  <c r="O14" i="4"/>
  <c r="AD14" i="3" l="1"/>
  <c r="AE14" i="3" s="1"/>
  <c r="AC14" i="3"/>
  <c r="AB14" i="3"/>
  <c r="AA15" i="3"/>
  <c r="Q14" i="4"/>
  <c r="P14" i="4"/>
  <c r="O15" i="4"/>
  <c r="AC15" i="3" l="1"/>
  <c r="AD15" i="3"/>
  <c r="AE15" i="3" s="1"/>
  <c r="AB15" i="3"/>
  <c r="AA16" i="3"/>
  <c r="Q15" i="4"/>
  <c r="P15" i="4"/>
  <c r="O16" i="4"/>
  <c r="AA17" i="3" l="1"/>
  <c r="AB16" i="3"/>
  <c r="AD16" i="3"/>
  <c r="AE16" i="3" s="1"/>
  <c r="AC16" i="3"/>
  <c r="Q16" i="4"/>
  <c r="P16" i="4"/>
  <c r="O17" i="4"/>
  <c r="AA18" i="3" l="1"/>
  <c r="AC17" i="3"/>
  <c r="AD17" i="3"/>
  <c r="AE17" i="3" s="1"/>
  <c r="AB17" i="3"/>
  <c r="Q17" i="4"/>
  <c r="P17" i="4"/>
  <c r="O18" i="4"/>
  <c r="AA19" i="3" l="1"/>
  <c r="AB18" i="3"/>
  <c r="AD18" i="3"/>
  <c r="AE18" i="3" s="1"/>
  <c r="AC18" i="3"/>
  <c r="Q18" i="4"/>
  <c r="P18" i="4"/>
  <c r="O19" i="4"/>
  <c r="AA20" i="3" l="1"/>
  <c r="AC19" i="3"/>
  <c r="AD19" i="3"/>
  <c r="AE19" i="3" s="1"/>
  <c r="AB19" i="3"/>
  <c r="Q19" i="4"/>
  <c r="P19" i="4"/>
  <c r="O20" i="4"/>
  <c r="AA21" i="3" l="1"/>
  <c r="AB20" i="3"/>
  <c r="AC20" i="3"/>
  <c r="AD20" i="3"/>
  <c r="AE20" i="3" s="1"/>
  <c r="Q20" i="4"/>
  <c r="P20" i="4"/>
  <c r="O21" i="4"/>
  <c r="AA22" i="3" l="1"/>
  <c r="AB21" i="3"/>
  <c r="AC21" i="3"/>
  <c r="AD21" i="3"/>
  <c r="AE21" i="3" s="1"/>
  <c r="Q21" i="4"/>
  <c r="P21" i="4"/>
  <c r="O22" i="4"/>
  <c r="AA23" i="3" l="1"/>
  <c r="AD22" i="3"/>
  <c r="AE22" i="3" s="1"/>
  <c r="AC22" i="3"/>
  <c r="AB22" i="3"/>
  <c r="Q22" i="4"/>
  <c r="P22" i="4"/>
  <c r="O23" i="4"/>
  <c r="AA24" i="3" l="1"/>
  <c r="AB23" i="3"/>
  <c r="AC23" i="3"/>
  <c r="AD23" i="3"/>
  <c r="AE23" i="3" s="1"/>
  <c r="Q23" i="4"/>
  <c r="P23" i="4"/>
  <c r="O24" i="4"/>
  <c r="AA25" i="3" l="1"/>
  <c r="AB24" i="3"/>
  <c r="AD24" i="3"/>
  <c r="AE24" i="3" s="1"/>
  <c r="AC24" i="3"/>
  <c r="Q24" i="4"/>
  <c r="P24" i="4"/>
  <c r="O25" i="4"/>
  <c r="AA26" i="3" l="1"/>
  <c r="AC25" i="3"/>
  <c r="AB25" i="3"/>
  <c r="AD25" i="3"/>
  <c r="AE25" i="3" s="1"/>
  <c r="Q25" i="4"/>
  <c r="P25" i="4"/>
  <c r="O26" i="4"/>
  <c r="AB26" i="3" l="1"/>
  <c r="AA27" i="3"/>
  <c r="AC26" i="3"/>
  <c r="AD26" i="3"/>
  <c r="AE26" i="3" s="1"/>
  <c r="Q26" i="4"/>
  <c r="P26" i="4"/>
  <c r="O27" i="4"/>
  <c r="AA28" i="3" l="1"/>
  <c r="AB27" i="3"/>
  <c r="AD27" i="3"/>
  <c r="AE27" i="3" s="1"/>
  <c r="AC27" i="3"/>
  <c r="Q27" i="4"/>
  <c r="P27" i="4"/>
  <c r="O28" i="4"/>
  <c r="AA29" i="3" l="1"/>
  <c r="AC28" i="3"/>
  <c r="AD28" i="3"/>
  <c r="AE28" i="3" s="1"/>
  <c r="AB28" i="3"/>
  <c r="Q28" i="4"/>
  <c r="P28" i="4"/>
  <c r="O29" i="4"/>
  <c r="AB29" i="3" l="1"/>
  <c r="AC29" i="3"/>
  <c r="AD29" i="3"/>
  <c r="AE29" i="3" s="1"/>
  <c r="AA30" i="3"/>
  <c r="Q29" i="4"/>
  <c r="P29" i="4"/>
  <c r="O30" i="4"/>
  <c r="AD30" i="3" l="1"/>
  <c r="AE30" i="3" s="1"/>
  <c r="AA31" i="3"/>
  <c r="AB30" i="3"/>
  <c r="AC30" i="3"/>
  <c r="Q30" i="4"/>
  <c r="P30" i="4"/>
  <c r="O31" i="4"/>
  <c r="AA32" i="3" l="1"/>
  <c r="AC31" i="3"/>
  <c r="AD31" i="3"/>
  <c r="AE31" i="3" s="1"/>
  <c r="AB31" i="3"/>
  <c r="Q31" i="4"/>
  <c r="P31" i="4"/>
  <c r="O32" i="4"/>
  <c r="AD32" i="3" l="1"/>
  <c r="AE32" i="3" s="1"/>
  <c r="AC32" i="3"/>
  <c r="AA33" i="3"/>
  <c r="AB32" i="3"/>
  <c r="Q32" i="4"/>
  <c r="P32" i="4"/>
  <c r="O33" i="4"/>
  <c r="AA34" i="3" l="1"/>
  <c r="AB33" i="3"/>
  <c r="AC33" i="3"/>
  <c r="AD33" i="3"/>
  <c r="AE33" i="3" s="1"/>
  <c r="Q33" i="4"/>
  <c r="P33" i="4"/>
  <c r="O34" i="4"/>
  <c r="AC34" i="3" l="1"/>
  <c r="AD34" i="3"/>
  <c r="AE34" i="3" s="1"/>
  <c r="AA35" i="3"/>
  <c r="AB34" i="3"/>
  <c r="Q34" i="4"/>
  <c r="P34" i="4"/>
  <c r="O35" i="4"/>
  <c r="AB35" i="3" l="1"/>
  <c r="AC35" i="3"/>
  <c r="AD35" i="3"/>
  <c r="AE35" i="3" s="1"/>
  <c r="AA36" i="3"/>
  <c r="Q35" i="4"/>
  <c r="P35" i="4"/>
  <c r="O36" i="4"/>
  <c r="AB36" i="3" l="1"/>
  <c r="AD36" i="3"/>
  <c r="AE36" i="3" s="1"/>
  <c r="AA37" i="3"/>
  <c r="AC36" i="3"/>
  <c r="Q36" i="4"/>
  <c r="P36" i="4"/>
  <c r="O37" i="4"/>
  <c r="AA38" i="3" l="1"/>
  <c r="AD37" i="3"/>
  <c r="AE37" i="3" s="1"/>
  <c r="AC37" i="3"/>
  <c r="AB37" i="3"/>
  <c r="Q37" i="4"/>
  <c r="P37" i="4"/>
  <c r="O38" i="4"/>
  <c r="AA39" i="3" l="1"/>
  <c r="AD38" i="3"/>
  <c r="AE38" i="3" s="1"/>
  <c r="AC38" i="3"/>
  <c r="AB38" i="3"/>
  <c r="Q38" i="4"/>
  <c r="P38" i="4"/>
  <c r="O39" i="4"/>
  <c r="AB39" i="3" l="1"/>
  <c r="AA40" i="3"/>
  <c r="AD39" i="3"/>
  <c r="AE39" i="3" s="1"/>
  <c r="AC39" i="3"/>
  <c r="Q39" i="4"/>
  <c r="P39" i="4"/>
  <c r="O40" i="4"/>
  <c r="AA41" i="3" l="1"/>
  <c r="AB40" i="3"/>
  <c r="AC40" i="3"/>
  <c r="AD40" i="3"/>
  <c r="AE40" i="3" s="1"/>
  <c r="Q40" i="4"/>
  <c r="P40" i="4"/>
  <c r="O41" i="4"/>
  <c r="AA42" i="3" l="1"/>
  <c r="AD41" i="3"/>
  <c r="AE41" i="3" s="1"/>
  <c r="AB41" i="3"/>
  <c r="AC41" i="3"/>
  <c r="Q41" i="4"/>
  <c r="P41" i="4"/>
  <c r="O42" i="4"/>
  <c r="AA43" i="3" l="1"/>
  <c r="AB42" i="3"/>
  <c r="AC42" i="3"/>
  <c r="AD42" i="3"/>
  <c r="AE42" i="3" s="1"/>
  <c r="Q42" i="4"/>
  <c r="P42" i="4"/>
  <c r="O43" i="4"/>
  <c r="AA44" i="3" l="1"/>
  <c r="AB43" i="3"/>
  <c r="AC43" i="3"/>
  <c r="AD43" i="3"/>
  <c r="AE43" i="3" s="1"/>
  <c r="Q43" i="4"/>
  <c r="P43" i="4"/>
  <c r="O44" i="4"/>
  <c r="AD44" i="3" l="1"/>
  <c r="AE44" i="3" s="1"/>
  <c r="AA45" i="3"/>
  <c r="AB44" i="3"/>
  <c r="AC44" i="3"/>
  <c r="Q44" i="4"/>
  <c r="P44" i="4"/>
  <c r="O45" i="4"/>
  <c r="AB45" i="3" l="1"/>
  <c r="AC45" i="3"/>
  <c r="AD45" i="3"/>
  <c r="AE45" i="3" s="1"/>
  <c r="AA46" i="3"/>
  <c r="Q45" i="4"/>
  <c r="P45" i="4"/>
  <c r="O46" i="4"/>
  <c r="AD46" i="3" l="1"/>
  <c r="AE46" i="3" s="1"/>
  <c r="AC46" i="3"/>
  <c r="AB46" i="3"/>
  <c r="AA47" i="3"/>
  <c r="Q46" i="4"/>
  <c r="P46" i="4"/>
  <c r="O47" i="4"/>
  <c r="AD47" i="3" l="1"/>
  <c r="AE47" i="3" s="1"/>
  <c r="AA48" i="3"/>
  <c r="AC47" i="3"/>
  <c r="AB47" i="3"/>
  <c r="Q47" i="4"/>
  <c r="P47" i="4"/>
  <c r="O48" i="4"/>
  <c r="AB48" i="3" l="1"/>
  <c r="AA49" i="3"/>
  <c r="AC48" i="3"/>
  <c r="AD48" i="3"/>
  <c r="AE48" i="3" s="1"/>
  <c r="Q48" i="4"/>
  <c r="P48" i="4"/>
  <c r="O49" i="4"/>
  <c r="AA50" i="3" l="1"/>
  <c r="AB49" i="3"/>
  <c r="AC49" i="3"/>
  <c r="AD49" i="3"/>
  <c r="AE49" i="3" s="1"/>
  <c r="Q49" i="4"/>
  <c r="P49" i="4"/>
  <c r="O50" i="4"/>
  <c r="AB50" i="3" l="1"/>
  <c r="AA51" i="3"/>
  <c r="AC50" i="3"/>
  <c r="AD50" i="3"/>
  <c r="AE50" i="3" s="1"/>
  <c r="Q50" i="4"/>
  <c r="P50" i="4"/>
  <c r="O51" i="4"/>
  <c r="AA52" i="3" l="1"/>
  <c r="AB51" i="3"/>
  <c r="AC51" i="3"/>
  <c r="AD51" i="3"/>
  <c r="AE51" i="3" s="1"/>
  <c r="Q51" i="4"/>
  <c r="P51" i="4"/>
  <c r="O52" i="4"/>
  <c r="AC52" i="3" l="1"/>
  <c r="AA53" i="3"/>
  <c r="AB52" i="3"/>
  <c r="AD52" i="3"/>
  <c r="AE52" i="3" s="1"/>
  <c r="Q52" i="4"/>
  <c r="P52" i="4"/>
  <c r="O53" i="4"/>
  <c r="AA54" i="3" l="1"/>
  <c r="AB53" i="3"/>
  <c r="AC53" i="3"/>
  <c r="AD53" i="3"/>
  <c r="AE53" i="3" s="1"/>
  <c r="Q53" i="4"/>
  <c r="P53" i="4"/>
  <c r="O54" i="4"/>
  <c r="AB54" i="3" l="1"/>
  <c r="AD54" i="3"/>
  <c r="AE54" i="3" s="1"/>
  <c r="AC54" i="3"/>
  <c r="AA55" i="3"/>
  <c r="Q54" i="4"/>
  <c r="P54" i="4"/>
  <c r="O55" i="4"/>
  <c r="AA56" i="3" l="1"/>
  <c r="AC55" i="3"/>
  <c r="AD55" i="3"/>
  <c r="AE55" i="3" s="1"/>
  <c r="AB55" i="3"/>
  <c r="Q55" i="4"/>
  <c r="P55" i="4"/>
  <c r="O56" i="4"/>
  <c r="AA57" i="3" l="1"/>
  <c r="AB56" i="3"/>
  <c r="AC56" i="3"/>
  <c r="AD56" i="3"/>
  <c r="AE56" i="3" s="1"/>
  <c r="Q56" i="4"/>
  <c r="P56" i="4"/>
  <c r="O57" i="4"/>
  <c r="AB57" i="3" l="1"/>
  <c r="AD57" i="3"/>
  <c r="AE57" i="3" s="1"/>
  <c r="AC57" i="3"/>
  <c r="AA58" i="3"/>
  <c r="Q57" i="4"/>
  <c r="P57" i="4"/>
  <c r="O58" i="4"/>
  <c r="AA59" i="3" l="1"/>
  <c r="AB58" i="3"/>
  <c r="AD58" i="3"/>
  <c r="AE58" i="3" s="1"/>
  <c r="AC58" i="3"/>
  <c r="Q58" i="4"/>
  <c r="P58" i="4"/>
  <c r="O59" i="4"/>
  <c r="AA60" i="3" l="1"/>
  <c r="AB59" i="3"/>
  <c r="AD59" i="3"/>
  <c r="AE59" i="3" s="1"/>
  <c r="AC59" i="3"/>
  <c r="Q59" i="4"/>
  <c r="P59" i="4"/>
  <c r="O60" i="4"/>
  <c r="AB60" i="3" l="1"/>
  <c r="AD60" i="3"/>
  <c r="AE60" i="3" s="1"/>
  <c r="AA61" i="3"/>
  <c r="AC60" i="3"/>
  <c r="Q60" i="4"/>
  <c r="P60" i="4"/>
  <c r="O61" i="4"/>
  <c r="AC61" i="3" l="1"/>
  <c r="AD61" i="3"/>
  <c r="AE61" i="3" s="1"/>
  <c r="AA62" i="3"/>
  <c r="AB61" i="3"/>
  <c r="Q61" i="4"/>
  <c r="P61" i="4"/>
  <c r="O62" i="4"/>
  <c r="AD62" i="3" l="1"/>
  <c r="AE62" i="3" s="1"/>
  <c r="AA63" i="3"/>
  <c r="AC62" i="3"/>
  <c r="AB62" i="3"/>
  <c r="Q62" i="4"/>
  <c r="P62" i="4"/>
  <c r="O63" i="4"/>
  <c r="AC63" i="3" l="1"/>
  <c r="AB63" i="3"/>
  <c r="AA64" i="3"/>
  <c r="AD63" i="3"/>
  <c r="AE63" i="3" s="1"/>
  <c r="Q63" i="4"/>
  <c r="P63" i="4"/>
  <c r="O64" i="4"/>
  <c r="AA65" i="3" l="1"/>
  <c r="AC64" i="3"/>
  <c r="AB64" i="3"/>
  <c r="AD64" i="3"/>
  <c r="AE64" i="3" s="1"/>
  <c r="Q64" i="4"/>
  <c r="P64" i="4"/>
  <c r="AA66" i="3" l="1"/>
  <c r="AC65" i="3"/>
  <c r="AD65" i="3"/>
  <c r="AE65" i="3" s="1"/>
  <c r="AB65" i="3"/>
  <c r="AB66" i="3" l="1"/>
  <c r="AC66" i="3"/>
  <c r="AD66" i="3"/>
  <c r="AE66" i="3" s="1"/>
  <c r="AA67" i="3"/>
  <c r="AB67" i="3" l="1"/>
  <c r="AC67" i="3"/>
  <c r="AD67" i="3"/>
  <c r="AE67" i="3" s="1"/>
  <c r="AA68" i="3"/>
  <c r="AC68" i="3" l="1"/>
  <c r="AD68" i="3"/>
  <c r="AE68" i="3" s="1"/>
  <c r="AA69" i="3"/>
  <c r="AB68" i="3"/>
  <c r="AA70" i="3" l="1"/>
  <c r="AC69" i="3"/>
  <c r="AB69" i="3"/>
  <c r="AD69" i="3"/>
  <c r="AE69" i="3" s="1"/>
  <c r="AA71" i="3" l="1"/>
  <c r="AB70" i="3"/>
  <c r="AD70" i="3"/>
  <c r="AE70" i="3" s="1"/>
  <c r="AC70" i="3"/>
  <c r="AB71" i="3" l="1"/>
  <c r="AA72" i="3"/>
  <c r="AC71" i="3"/>
  <c r="AD71" i="3"/>
  <c r="AE71" i="3" s="1"/>
  <c r="AA73" i="3" l="1"/>
  <c r="AC72" i="3"/>
  <c r="AB72" i="3"/>
  <c r="AD72" i="3"/>
  <c r="AE72" i="3" s="1"/>
  <c r="AD73" i="3" l="1"/>
  <c r="AE73" i="3" s="1"/>
  <c r="AA74" i="3"/>
  <c r="AB73" i="3"/>
  <c r="AC73" i="3"/>
  <c r="AA75" i="3" l="1"/>
  <c r="AB74" i="3"/>
  <c r="AD74" i="3"/>
  <c r="AE74" i="3" s="1"/>
  <c r="AC74" i="3"/>
  <c r="AA76" i="3" l="1"/>
  <c r="AD75" i="3"/>
  <c r="AE75" i="3" s="1"/>
  <c r="AC75" i="3"/>
  <c r="AB75" i="3"/>
  <c r="AD76" i="3" l="1"/>
  <c r="AE76" i="3" s="1"/>
  <c r="AB76" i="3"/>
  <c r="AC76" i="3"/>
  <c r="AA77" i="3"/>
  <c r="AD77" i="3" l="1"/>
  <c r="AE77" i="3" s="1"/>
  <c r="AA78" i="3"/>
  <c r="AB77" i="3"/>
  <c r="AC77" i="3"/>
  <c r="AD78" i="3" l="1"/>
  <c r="AE78" i="3" s="1"/>
  <c r="AA79" i="3"/>
  <c r="AB78" i="3"/>
  <c r="AC78" i="3"/>
  <c r="AD79" i="3" l="1"/>
  <c r="AE79" i="3" s="1"/>
  <c r="AB79" i="3"/>
  <c r="AC79" i="3"/>
  <c r="AA80" i="3"/>
  <c r="AB80" i="3" l="1"/>
  <c r="AA81" i="3"/>
  <c r="AC80" i="3"/>
  <c r="AD80" i="3"/>
  <c r="AE80" i="3" s="1"/>
  <c r="AB81" i="3" l="1"/>
  <c r="AD81" i="3"/>
  <c r="AE81" i="3" s="1"/>
  <c r="AC81" i="3"/>
  <c r="AA82" i="3"/>
  <c r="AC82" i="3" l="1"/>
  <c r="AB82" i="3"/>
  <c r="AA83" i="3"/>
  <c r="AD82" i="3"/>
  <c r="AE82" i="3" s="1"/>
  <c r="AD83" i="3" l="1"/>
  <c r="AE83" i="3" s="1"/>
  <c r="AA84" i="3"/>
  <c r="AC83" i="3"/>
  <c r="AB83" i="3"/>
  <c r="AB84" i="3" l="1"/>
  <c r="AD84" i="3"/>
  <c r="AE84" i="3" s="1"/>
  <c r="AA85" i="3"/>
  <c r="AC84" i="3"/>
  <c r="AA86" i="3" l="1"/>
  <c r="AB85" i="3"/>
  <c r="AC85" i="3"/>
  <c r="AD85" i="3"/>
  <c r="AE85" i="3" s="1"/>
  <c r="AB86" i="3" l="1"/>
  <c r="AC86" i="3"/>
  <c r="AD86" i="3"/>
  <c r="AE86" i="3" s="1"/>
  <c r="AA87" i="3"/>
  <c r="AA88" i="3" l="1"/>
  <c r="AB87" i="3"/>
  <c r="AC87" i="3"/>
  <c r="AD87" i="3"/>
  <c r="AE87" i="3" s="1"/>
  <c r="AA89" i="3" l="1"/>
  <c r="AB88" i="3"/>
  <c r="AC88" i="3"/>
  <c r="AD88" i="3"/>
  <c r="AE88" i="3" s="1"/>
  <c r="AA90" i="3" l="1"/>
  <c r="AD89" i="3"/>
  <c r="AE89" i="3" s="1"/>
  <c r="AC89" i="3"/>
  <c r="AB89" i="3"/>
  <c r="AB90" i="3" l="1"/>
  <c r="AA91" i="3"/>
  <c r="AC90" i="3"/>
  <c r="AD90" i="3"/>
  <c r="AE90" i="3" s="1"/>
  <c r="AA92" i="3" l="1"/>
  <c r="AB91" i="3"/>
  <c r="AC91" i="3"/>
  <c r="AD91" i="3"/>
  <c r="AE91" i="3" s="1"/>
  <c r="AB92" i="3" l="1"/>
  <c r="AC92" i="3"/>
  <c r="AA93" i="3"/>
  <c r="AD92" i="3"/>
  <c r="AE92" i="3" s="1"/>
  <c r="AB93" i="3" l="1"/>
  <c r="AD93" i="3"/>
  <c r="AE93" i="3" s="1"/>
  <c r="AA94" i="3"/>
  <c r="AC93" i="3"/>
  <c r="AA95" i="3" l="1"/>
  <c r="AD94" i="3"/>
  <c r="AE94" i="3" s="1"/>
  <c r="AB94" i="3"/>
  <c r="AC94" i="3"/>
  <c r="AB95" i="3" l="1"/>
  <c r="AC95" i="3"/>
  <c r="AD95" i="3"/>
  <c r="AE95" i="3" s="1"/>
  <c r="AA96" i="3"/>
  <c r="AA97" i="3" l="1"/>
  <c r="AB96" i="3"/>
  <c r="AD96" i="3"/>
  <c r="AE96" i="3" s="1"/>
  <c r="AC96" i="3"/>
  <c r="AA98" i="3" l="1"/>
  <c r="AB97" i="3"/>
  <c r="AC97" i="3"/>
  <c r="AD97" i="3"/>
  <c r="AE97" i="3" s="1"/>
  <c r="AB98" i="3" l="1"/>
  <c r="AC98" i="3"/>
  <c r="AA99" i="3"/>
  <c r="AD98" i="3"/>
  <c r="AE98" i="3" s="1"/>
  <c r="AB99" i="3" l="1"/>
  <c r="AA100" i="3"/>
  <c r="AD99" i="3"/>
  <c r="AE99" i="3" s="1"/>
  <c r="AC99" i="3"/>
  <c r="AA101" i="3" l="1"/>
  <c r="AC100" i="3"/>
  <c r="AB100" i="3"/>
  <c r="AD100" i="3"/>
  <c r="AE100" i="3" s="1"/>
  <c r="AA102" i="3" l="1"/>
  <c r="AD101" i="3"/>
  <c r="AE101" i="3" s="1"/>
  <c r="AB101" i="3"/>
  <c r="AC101" i="3"/>
  <c r="AA103" i="3" l="1"/>
  <c r="AB102" i="3"/>
  <c r="AD102" i="3"/>
  <c r="AE102" i="3" s="1"/>
  <c r="AC102" i="3"/>
  <c r="AA104" i="3" l="1"/>
  <c r="AC103" i="3"/>
  <c r="AD103" i="3"/>
  <c r="AE103" i="3" s="1"/>
  <c r="AB103" i="3"/>
  <c r="AA105" i="3" l="1"/>
  <c r="AB104" i="3"/>
  <c r="AC104" i="3"/>
  <c r="AD104" i="3"/>
  <c r="AE104" i="3" s="1"/>
  <c r="AA106" i="3" l="1"/>
  <c r="AB105" i="3"/>
  <c r="AC105" i="3"/>
  <c r="AD105" i="3"/>
  <c r="AE105" i="3" s="1"/>
  <c r="AA107" i="3" l="1"/>
  <c r="AD106" i="3"/>
  <c r="AE106" i="3" s="1"/>
  <c r="AB106" i="3"/>
  <c r="AC106" i="3"/>
  <c r="AA108" i="3" l="1"/>
  <c r="AB107" i="3"/>
  <c r="AC107" i="3"/>
  <c r="AD107" i="3"/>
  <c r="AE107" i="3" s="1"/>
  <c r="AB108" i="3" l="1"/>
  <c r="AA109" i="3"/>
  <c r="AC108" i="3"/>
  <c r="AD108" i="3"/>
  <c r="AE108" i="3" s="1"/>
  <c r="AC109" i="3" l="1"/>
  <c r="AA110" i="3"/>
  <c r="AB109" i="3"/>
  <c r="AD109" i="3"/>
  <c r="AE109" i="3" s="1"/>
  <c r="AD110" i="3" l="1"/>
  <c r="AE110" i="3" s="1"/>
  <c r="AA111" i="3"/>
  <c r="AB110" i="3"/>
  <c r="AC110" i="3"/>
  <c r="AA112" i="3" l="1"/>
  <c r="AB111" i="3"/>
  <c r="AC111" i="3"/>
  <c r="AD111" i="3"/>
  <c r="AE111" i="3" s="1"/>
  <c r="AD112" i="3" l="1"/>
  <c r="AE112" i="3" s="1"/>
  <c r="AA113" i="3"/>
  <c r="AB112" i="3"/>
  <c r="AC112" i="3"/>
  <c r="AC113" i="3" l="1"/>
  <c r="AD113" i="3"/>
  <c r="AE113" i="3" s="1"/>
  <c r="AA114" i="3"/>
  <c r="AB113" i="3"/>
  <c r="AD114" i="3" l="1"/>
  <c r="AE114" i="3" s="1"/>
  <c r="AA115" i="3"/>
  <c r="AC114" i="3"/>
  <c r="AB114" i="3"/>
  <c r="AD115" i="3" l="1"/>
  <c r="AE115" i="3" s="1"/>
  <c r="AA116" i="3"/>
  <c r="AC115" i="3"/>
  <c r="AB115" i="3"/>
  <c r="AB116" i="3" l="1"/>
  <c r="AC116" i="3"/>
  <c r="AD116" i="3"/>
  <c r="AE116" i="3" s="1"/>
  <c r="AA117" i="3"/>
  <c r="AA118" i="3" l="1"/>
  <c r="AB117" i="3"/>
  <c r="AC117" i="3"/>
  <c r="AD117" i="3"/>
  <c r="AE117" i="3" s="1"/>
  <c r="AC118" i="3" l="1"/>
  <c r="AA119" i="3"/>
  <c r="AB118" i="3"/>
  <c r="AD118" i="3"/>
  <c r="AE118" i="3" s="1"/>
  <c r="AA120" i="3" l="1"/>
  <c r="AB119" i="3"/>
  <c r="AC119" i="3"/>
  <c r="AD119" i="3"/>
  <c r="AE119" i="3" s="1"/>
  <c r="AA121" i="3" l="1"/>
  <c r="AC120" i="3"/>
  <c r="AD120" i="3"/>
  <c r="AE120" i="3" s="1"/>
  <c r="AB120" i="3"/>
  <c r="AA122" i="3" l="1"/>
  <c r="AD121" i="3"/>
  <c r="AE121" i="3" s="1"/>
  <c r="AB121" i="3"/>
  <c r="AC121" i="3"/>
  <c r="AA123" i="3" l="1"/>
  <c r="AB122" i="3"/>
  <c r="AD122" i="3"/>
  <c r="AE122" i="3" s="1"/>
  <c r="AC122" i="3"/>
  <c r="AA124" i="3" l="1"/>
  <c r="AB123" i="3"/>
  <c r="AD123" i="3"/>
  <c r="AE123" i="3" s="1"/>
  <c r="AC123" i="3"/>
  <c r="AB124" i="3" l="1"/>
  <c r="AC124" i="3"/>
  <c r="AA125" i="3"/>
  <c r="AD124" i="3"/>
  <c r="AE124" i="3" s="1"/>
  <c r="AC125" i="3" l="1"/>
  <c r="AA126" i="3"/>
  <c r="AD125" i="3"/>
  <c r="AE125" i="3" s="1"/>
  <c r="AB125" i="3"/>
  <c r="AD126" i="3" l="1"/>
  <c r="AE126" i="3" s="1"/>
  <c r="AB126" i="3"/>
  <c r="AA127" i="3"/>
  <c r="AC126" i="3"/>
  <c r="AA128" i="3" l="1"/>
  <c r="AC127" i="3"/>
  <c r="AB127" i="3"/>
  <c r="AD127" i="3"/>
  <c r="AE127" i="3" s="1"/>
  <c r="AA129" i="3" l="1"/>
  <c r="AB128" i="3"/>
  <c r="AC128" i="3"/>
  <c r="AD128" i="3"/>
  <c r="AE128" i="3" s="1"/>
  <c r="AB129" i="3" l="1"/>
  <c r="AC129" i="3"/>
  <c r="AA130" i="3"/>
  <c r="AD129" i="3"/>
  <c r="AE129" i="3" s="1"/>
  <c r="AA131" i="3" l="1"/>
  <c r="AB130" i="3"/>
  <c r="AC130" i="3"/>
  <c r="AD130" i="3"/>
  <c r="AE130" i="3" s="1"/>
  <c r="AC131" i="3" l="1"/>
  <c r="AB131" i="3"/>
  <c r="AA132" i="3"/>
  <c r="AD131" i="3"/>
  <c r="AE131" i="3" s="1"/>
  <c r="AC132" i="3" l="1"/>
  <c r="AA133" i="3"/>
  <c r="AB132" i="3"/>
  <c r="AD132" i="3"/>
  <c r="AE132" i="3" s="1"/>
  <c r="AA134" i="3" l="1"/>
  <c r="AC133" i="3"/>
  <c r="AB133" i="3"/>
  <c r="AD133" i="3"/>
  <c r="AE133" i="3" s="1"/>
  <c r="AC134" i="3" l="1"/>
  <c r="AD134" i="3"/>
  <c r="AE134" i="3" s="1"/>
  <c r="AA135" i="3"/>
  <c r="AB134" i="3"/>
  <c r="AA136" i="3" l="1"/>
  <c r="AB135" i="3"/>
  <c r="AD135" i="3"/>
  <c r="AE135" i="3" s="1"/>
  <c r="AC135" i="3"/>
  <c r="AC136" i="3" l="1"/>
  <c r="AD136" i="3"/>
  <c r="AE136" i="3" s="1"/>
  <c r="AB136" i="3"/>
  <c r="AA137" i="3"/>
  <c r="AA138" i="3" l="1"/>
  <c r="AD137" i="3"/>
  <c r="AE137" i="3" s="1"/>
  <c r="AB137" i="3"/>
  <c r="AC137" i="3"/>
  <c r="AB138" i="3" l="1"/>
  <c r="AC138" i="3"/>
  <c r="AD138" i="3"/>
  <c r="AE138" i="3" s="1"/>
  <c r="AA139" i="3"/>
  <c r="AB139" i="3" l="1"/>
  <c r="AC139" i="3"/>
  <c r="AD139" i="3"/>
  <c r="AE139" i="3" s="1"/>
  <c r="AA140" i="3"/>
  <c r="AC140" i="3" l="1"/>
  <c r="AD140" i="3"/>
  <c r="AE140" i="3" s="1"/>
  <c r="AA141" i="3"/>
  <c r="AB140" i="3"/>
  <c r="AB141" i="3" l="1"/>
  <c r="AC141" i="3"/>
  <c r="AD141" i="3"/>
  <c r="AE141" i="3" s="1"/>
  <c r="AA142" i="3"/>
  <c r="AD142" i="3" l="1"/>
  <c r="AE142" i="3" s="1"/>
  <c r="AA143" i="3"/>
  <c r="AC142" i="3"/>
  <c r="AB142" i="3"/>
  <c r="AB143" i="3" l="1"/>
  <c r="AA144" i="3"/>
  <c r="AC143" i="3"/>
  <c r="AD143" i="3"/>
  <c r="AE143" i="3" s="1"/>
  <c r="AA145" i="3" l="1"/>
  <c r="AD144" i="3"/>
  <c r="AE144" i="3" s="1"/>
  <c r="AB144" i="3"/>
  <c r="AC144" i="3"/>
  <c r="AB145" i="3" l="1"/>
  <c r="AD145" i="3"/>
  <c r="AE145" i="3" s="1"/>
  <c r="AC145" i="3"/>
  <c r="AA146" i="3"/>
  <c r="AB146" i="3" l="1"/>
  <c r="AC146" i="3"/>
  <c r="AA147" i="3"/>
  <c r="AD146" i="3"/>
  <c r="AE146" i="3" s="1"/>
  <c r="AB147" i="3" l="1"/>
  <c r="AC147" i="3"/>
  <c r="AD147" i="3"/>
  <c r="AE147" i="3" s="1"/>
  <c r="AA148" i="3"/>
  <c r="AA149" i="3" l="1"/>
  <c r="AC148" i="3"/>
  <c r="AD148" i="3"/>
  <c r="AE148" i="3" s="1"/>
  <c r="AB148" i="3"/>
  <c r="AA150" i="3" l="1"/>
  <c r="AB149" i="3"/>
  <c r="AD149" i="3"/>
  <c r="AE149" i="3" s="1"/>
  <c r="AC149" i="3"/>
  <c r="AA151" i="3" l="1"/>
  <c r="AB150" i="3"/>
  <c r="AD150" i="3"/>
  <c r="AE150" i="3" s="1"/>
  <c r="AC150" i="3"/>
  <c r="AD151" i="3" l="1"/>
  <c r="AE151" i="3" s="1"/>
  <c r="AB151" i="3"/>
  <c r="AC151" i="3"/>
  <c r="AA152" i="3"/>
  <c r="AA153" i="3" l="1"/>
  <c r="AB152" i="3"/>
  <c r="AC152" i="3"/>
  <c r="AD152" i="3"/>
  <c r="AE152" i="3" s="1"/>
  <c r="AD153" i="3" l="1"/>
  <c r="AE153" i="3" s="1"/>
  <c r="AA154" i="3"/>
  <c r="AB153" i="3"/>
  <c r="AC153" i="3"/>
  <c r="AA155" i="3" l="1"/>
  <c r="AB154" i="3"/>
  <c r="AC154" i="3"/>
  <c r="AD154" i="3"/>
  <c r="AE154" i="3" s="1"/>
  <c r="AA156" i="3" l="1"/>
  <c r="AB155" i="3"/>
  <c r="AD155" i="3"/>
  <c r="AE155" i="3" s="1"/>
  <c r="AC155" i="3"/>
  <c r="AA157" i="3" l="1"/>
  <c r="AB156" i="3"/>
  <c r="AC156" i="3"/>
  <c r="AD156" i="3"/>
  <c r="AE156" i="3" s="1"/>
  <c r="AA158" i="3" l="1"/>
  <c r="AC157" i="3"/>
  <c r="AD157" i="3"/>
  <c r="AE157" i="3" s="1"/>
  <c r="AB157" i="3"/>
  <c r="AD158" i="3" l="1"/>
  <c r="AE158" i="3" s="1"/>
  <c r="AA159" i="3"/>
  <c r="AB158" i="3"/>
  <c r="AC158" i="3"/>
  <c r="AC159" i="3" l="1"/>
  <c r="AA160" i="3"/>
  <c r="AB159" i="3"/>
  <c r="AD159" i="3"/>
  <c r="AE159" i="3" s="1"/>
  <c r="AA161" i="3" l="1"/>
  <c r="AC160" i="3"/>
  <c r="AD160" i="3"/>
  <c r="AE160" i="3" s="1"/>
  <c r="AB160" i="3"/>
  <c r="AA162" i="3" l="1"/>
  <c r="AB161" i="3"/>
  <c r="AD161" i="3"/>
  <c r="AE161" i="3" s="1"/>
  <c r="AC161" i="3"/>
  <c r="AA163" i="3" l="1"/>
  <c r="AC162" i="3"/>
  <c r="AD162" i="3"/>
  <c r="AE162" i="3" s="1"/>
  <c r="AB162" i="3"/>
  <c r="AB163" i="3" l="1"/>
  <c r="AC163" i="3"/>
  <c r="AA164" i="3"/>
  <c r="AD163" i="3"/>
  <c r="AE163" i="3" s="1"/>
  <c r="AD164" i="3" l="1"/>
  <c r="AE164" i="3" s="1"/>
  <c r="AB164" i="3"/>
  <c r="AC164" i="3"/>
  <c r="AA165" i="3"/>
  <c r="AA166" i="3" l="1"/>
  <c r="AB165" i="3"/>
  <c r="AC165" i="3"/>
  <c r="AD165" i="3"/>
  <c r="AE165" i="3" s="1"/>
  <c r="AA167" i="3" l="1"/>
  <c r="AC166" i="3"/>
  <c r="AB166" i="3"/>
  <c r="AD166" i="3"/>
  <c r="AE166" i="3" s="1"/>
  <c r="AA168" i="3" l="1"/>
  <c r="AC167" i="3"/>
  <c r="AB167" i="3"/>
  <c r="AD167" i="3"/>
  <c r="AE167" i="3" s="1"/>
  <c r="AA169" i="3" l="1"/>
  <c r="AB168" i="3"/>
  <c r="AC168" i="3"/>
  <c r="AD168" i="3"/>
  <c r="AE168" i="3" s="1"/>
  <c r="AA170" i="3" l="1"/>
  <c r="AD169" i="3"/>
  <c r="AE169" i="3" s="1"/>
  <c r="AC169" i="3"/>
  <c r="AB169" i="3"/>
  <c r="AB170" i="3" l="1"/>
  <c r="AA171" i="3"/>
  <c r="AC170" i="3"/>
  <c r="AD170" i="3"/>
  <c r="AE170" i="3" s="1"/>
  <c r="AA172" i="3" l="1"/>
  <c r="AB171" i="3"/>
  <c r="AD171" i="3"/>
  <c r="AE171" i="3" s="1"/>
  <c r="AC171" i="3"/>
  <c r="AB172" i="3" l="1"/>
  <c r="AD172" i="3"/>
  <c r="AE172" i="3" s="1"/>
  <c r="AA173" i="3"/>
  <c r="AC172" i="3"/>
  <c r="AA174" i="3" l="1"/>
  <c r="AB173" i="3"/>
  <c r="AD173" i="3"/>
  <c r="AE173" i="3" s="1"/>
  <c r="AC173" i="3"/>
  <c r="AB174" i="3" l="1"/>
  <c r="AC174" i="3"/>
  <c r="AA175" i="3"/>
  <c r="AD174" i="3"/>
  <c r="AE174" i="3" s="1"/>
  <c r="AC175" i="3" l="1"/>
  <c r="AB175" i="3"/>
  <c r="AD175" i="3"/>
  <c r="AE175" i="3" s="1"/>
  <c r="AA176" i="3"/>
  <c r="AB176" i="3" l="1"/>
  <c r="AD176" i="3"/>
  <c r="AE176" i="3" s="1"/>
  <c r="AA177" i="3"/>
  <c r="AC176" i="3"/>
  <c r="AB177" i="3" l="1"/>
  <c r="AC177" i="3"/>
  <c r="AA178" i="3"/>
  <c r="AD177" i="3"/>
  <c r="AE177" i="3" s="1"/>
  <c r="AA179" i="3" l="1"/>
  <c r="AC178" i="3"/>
  <c r="AD178" i="3"/>
  <c r="AE178" i="3" s="1"/>
  <c r="AB178" i="3"/>
  <c r="AD179" i="3" l="1"/>
  <c r="AE179" i="3" s="1"/>
  <c r="AA180" i="3"/>
  <c r="AC179" i="3"/>
  <c r="AB179" i="3"/>
  <c r="AB180" i="3" l="1"/>
  <c r="AA181" i="3"/>
  <c r="AC180" i="3"/>
  <c r="AD180" i="3"/>
  <c r="AE180" i="3" s="1"/>
  <c r="AA182" i="3" l="1"/>
  <c r="AB181" i="3"/>
  <c r="AC181" i="3"/>
  <c r="AD181" i="3"/>
  <c r="AE181" i="3" s="1"/>
  <c r="AA183" i="3" l="1"/>
  <c r="AC182" i="3"/>
  <c r="AB182" i="3"/>
  <c r="AD182" i="3"/>
  <c r="AE182" i="3" s="1"/>
  <c r="AA184" i="3" l="1"/>
  <c r="AB183" i="3"/>
  <c r="AC183" i="3"/>
  <c r="AD183" i="3"/>
  <c r="AE183" i="3" s="1"/>
  <c r="AA185" i="3" l="1"/>
  <c r="AB184" i="3"/>
  <c r="AD184" i="3"/>
  <c r="AE184" i="3" s="1"/>
  <c r="AC184" i="3"/>
  <c r="AA186" i="3" l="1"/>
  <c r="AB185" i="3"/>
  <c r="AC185" i="3"/>
  <c r="AD185" i="3"/>
  <c r="AE185" i="3" s="1"/>
  <c r="AB186" i="3" l="1"/>
  <c r="AA187" i="3"/>
  <c r="AD186" i="3"/>
  <c r="AE186" i="3" s="1"/>
  <c r="AC186" i="3"/>
  <c r="AB187" i="3" l="1"/>
  <c r="AA188" i="3"/>
  <c r="AC187" i="3"/>
  <c r="AD187" i="3"/>
  <c r="AE187" i="3" s="1"/>
  <c r="AB188" i="3" l="1"/>
  <c r="AD188" i="3"/>
  <c r="AE188" i="3" s="1"/>
  <c r="AC188" i="3"/>
  <c r="AA189" i="3"/>
  <c r="AB189" i="3" l="1"/>
  <c r="AC189" i="3"/>
  <c r="AD189" i="3"/>
  <c r="AE189" i="3" s="1"/>
  <c r="AA190" i="3"/>
  <c r="AD190" i="3" l="1"/>
  <c r="AE190" i="3" s="1"/>
  <c r="AA191" i="3"/>
  <c r="AB190" i="3"/>
  <c r="AC190" i="3"/>
  <c r="AA192" i="3" l="1"/>
  <c r="AB191" i="3"/>
  <c r="AC191" i="3"/>
  <c r="AD191" i="3"/>
  <c r="AE191" i="3" s="1"/>
  <c r="AA193" i="3" l="1"/>
  <c r="AD192" i="3"/>
  <c r="AE192" i="3" s="1"/>
  <c r="AB192" i="3"/>
  <c r="AC192" i="3"/>
  <c r="AC193" i="3" l="1"/>
  <c r="AD193" i="3"/>
  <c r="AE193" i="3" s="1"/>
  <c r="AB193" i="3"/>
  <c r="AA194" i="3"/>
  <c r="AB194" i="3" l="1"/>
  <c r="AA195" i="3"/>
  <c r="AD194" i="3"/>
  <c r="AE194" i="3" s="1"/>
  <c r="AC194" i="3"/>
  <c r="AB195" i="3" l="1"/>
  <c r="AC195" i="3"/>
  <c r="AA196" i="3"/>
  <c r="AD195" i="3"/>
  <c r="AE195" i="3" s="1"/>
  <c r="AB196" i="3" l="1"/>
  <c r="AC196" i="3"/>
  <c r="AD196" i="3"/>
  <c r="AE196" i="3" s="1"/>
  <c r="AA197" i="3"/>
  <c r="AA198" i="3" l="1"/>
  <c r="AD197" i="3"/>
  <c r="AE197" i="3" s="1"/>
  <c r="AB197" i="3"/>
  <c r="AC197" i="3"/>
  <c r="AA199" i="3" l="1"/>
  <c r="AB198" i="3"/>
  <c r="AD198" i="3"/>
  <c r="AE198" i="3" s="1"/>
  <c r="AC198" i="3"/>
  <c r="AB199" i="3" l="1"/>
  <c r="AA200" i="3"/>
  <c r="AC199" i="3"/>
  <c r="AD199" i="3"/>
  <c r="AE199" i="3" s="1"/>
  <c r="AA201" i="3" l="1"/>
  <c r="AD200" i="3"/>
  <c r="AE200" i="3" s="1"/>
  <c r="AC200" i="3"/>
  <c r="AB200" i="3"/>
  <c r="AA202" i="3" l="1"/>
  <c r="AC201" i="3"/>
  <c r="AD201" i="3"/>
  <c r="AE201" i="3" s="1"/>
  <c r="AB201" i="3"/>
  <c r="AD202" i="3" l="1"/>
  <c r="AE202" i="3" s="1"/>
  <c r="AA203" i="3"/>
  <c r="AC202" i="3"/>
  <c r="AB202" i="3"/>
  <c r="AB203" i="3" l="1"/>
  <c r="AA204" i="3"/>
  <c r="AD203" i="3"/>
  <c r="AE203" i="3" s="1"/>
  <c r="AC203" i="3"/>
  <c r="AC204" i="3" l="1"/>
  <c r="AD204" i="3"/>
  <c r="AE204" i="3" s="1"/>
  <c r="AB204" i="3"/>
  <c r="AA205" i="3"/>
  <c r="AA206" i="3" l="1"/>
  <c r="AB205" i="3"/>
  <c r="AC205" i="3"/>
  <c r="AD205" i="3"/>
  <c r="AE205" i="3" s="1"/>
  <c r="AA207" i="3" l="1"/>
  <c r="AD206" i="3"/>
  <c r="AE206" i="3" s="1"/>
  <c r="AC206" i="3"/>
  <c r="AB206" i="3"/>
  <c r="AA208" i="3" l="1"/>
  <c r="AB207" i="3"/>
  <c r="AC207" i="3"/>
  <c r="AD207" i="3"/>
  <c r="AE207" i="3" s="1"/>
  <c r="AD208" i="3" l="1"/>
  <c r="AE208" i="3" s="1"/>
  <c r="AA209" i="3"/>
  <c r="AB208" i="3"/>
  <c r="AC208" i="3"/>
  <c r="AD209" i="3" l="1"/>
  <c r="AE209" i="3" s="1"/>
  <c r="AA210" i="3"/>
  <c r="AC209" i="3"/>
  <c r="AB209" i="3"/>
  <c r="AB210" i="3" l="1"/>
  <c r="AC210" i="3"/>
  <c r="AD210" i="3"/>
  <c r="AE210" i="3" s="1"/>
  <c r="AA211" i="3"/>
  <c r="AB211" i="3" l="1"/>
  <c r="AC211" i="3"/>
  <c r="AA212" i="3"/>
  <c r="AD211" i="3"/>
  <c r="AE211" i="3" s="1"/>
  <c r="AA213" i="3" l="1"/>
  <c r="AC212" i="3"/>
  <c r="AD212" i="3"/>
  <c r="AE212" i="3" s="1"/>
  <c r="AB212" i="3"/>
  <c r="AA214" i="3" l="1"/>
  <c r="AD213" i="3"/>
  <c r="AE213" i="3" s="1"/>
  <c r="AC213" i="3"/>
  <c r="AB213" i="3"/>
  <c r="AA215" i="3" l="1"/>
  <c r="AB214" i="3"/>
  <c r="AC214" i="3"/>
  <c r="AD214" i="3"/>
  <c r="AE214" i="3" s="1"/>
  <c r="AB215" i="3" l="1"/>
  <c r="AA216" i="3"/>
  <c r="AD215" i="3"/>
  <c r="AE215" i="3" s="1"/>
  <c r="AC215" i="3"/>
  <c r="AA217" i="3" l="1"/>
  <c r="AD216" i="3"/>
  <c r="AE216" i="3" s="1"/>
  <c r="AC216" i="3"/>
  <c r="AB216" i="3"/>
  <c r="AA218" i="3" l="1"/>
  <c r="AB217" i="3"/>
  <c r="AC217" i="3"/>
  <c r="AD217" i="3"/>
  <c r="AE217" i="3" s="1"/>
  <c r="AB218" i="3" l="1"/>
  <c r="AA219" i="3"/>
  <c r="AC218" i="3"/>
  <c r="AD218" i="3"/>
  <c r="AE218" i="3" s="1"/>
  <c r="AA220" i="3" l="1"/>
  <c r="AB219" i="3"/>
  <c r="AD219" i="3"/>
  <c r="AE219" i="3" s="1"/>
  <c r="AC219" i="3"/>
  <c r="AA221" i="3" l="1"/>
  <c r="AC220" i="3"/>
  <c r="AD220" i="3"/>
  <c r="AE220" i="3" s="1"/>
  <c r="AB220" i="3"/>
  <c r="AC221" i="3" l="1"/>
  <c r="AD221" i="3"/>
  <c r="AE221" i="3" s="1"/>
  <c r="AB221" i="3"/>
  <c r="AA222" i="3"/>
  <c r="AD222" i="3" l="1"/>
  <c r="AE222" i="3" s="1"/>
  <c r="AB222" i="3"/>
  <c r="AA223" i="3"/>
  <c r="AC222" i="3"/>
  <c r="AB223" i="3" l="1"/>
  <c r="AC223" i="3"/>
  <c r="AA224" i="3"/>
  <c r="AD223" i="3"/>
  <c r="AE223" i="3" s="1"/>
  <c r="AC224" i="3" l="1"/>
  <c r="AB224" i="3"/>
  <c r="AA225" i="3"/>
  <c r="AD224" i="3"/>
  <c r="AE224" i="3" s="1"/>
  <c r="AA226" i="3" l="1"/>
  <c r="AC225" i="3"/>
  <c r="AD225" i="3"/>
  <c r="AE225" i="3" s="1"/>
  <c r="AB225" i="3"/>
  <c r="AC226" i="3" l="1"/>
  <c r="AB226" i="3"/>
  <c r="AD226" i="3"/>
  <c r="AE226" i="3" s="1"/>
  <c r="AA227" i="3"/>
  <c r="AA228" i="3" l="1"/>
  <c r="AC227" i="3"/>
  <c r="AB227" i="3"/>
  <c r="AD227" i="3"/>
  <c r="AE227" i="3" s="1"/>
  <c r="AA229" i="3" l="1"/>
  <c r="AB228" i="3"/>
  <c r="AC228" i="3"/>
  <c r="AD228" i="3"/>
  <c r="AE228" i="3" s="1"/>
  <c r="AA230" i="3" l="1"/>
  <c r="AB229" i="3"/>
  <c r="AC229" i="3"/>
  <c r="AD229" i="3"/>
  <c r="AE229" i="3" s="1"/>
  <c r="AA231" i="3" l="1"/>
  <c r="AC230" i="3"/>
  <c r="AB230" i="3"/>
  <c r="AD230" i="3"/>
  <c r="AE230" i="3" s="1"/>
  <c r="AC231" i="3" l="1"/>
  <c r="AD231" i="3"/>
  <c r="AE231" i="3" s="1"/>
  <c r="AA232" i="3"/>
  <c r="AB231" i="3"/>
  <c r="AA233" i="3" l="1"/>
  <c r="AD232" i="3"/>
  <c r="AE232" i="3" s="1"/>
  <c r="AC232" i="3"/>
  <c r="AB232" i="3"/>
  <c r="AA234" i="3" l="1"/>
  <c r="AB233" i="3"/>
  <c r="AD233" i="3"/>
  <c r="AE233" i="3" s="1"/>
  <c r="AC233" i="3"/>
  <c r="AA235" i="3" l="1"/>
  <c r="AB234" i="3"/>
  <c r="AD234" i="3"/>
  <c r="AE234" i="3" s="1"/>
  <c r="AC234" i="3"/>
  <c r="AA236" i="3" l="1"/>
  <c r="AB235" i="3"/>
  <c r="AC235" i="3"/>
  <c r="AD235" i="3"/>
  <c r="AE235" i="3" s="1"/>
  <c r="AA237" i="3" l="1"/>
  <c r="AC236" i="3"/>
  <c r="AD236" i="3"/>
  <c r="AE236" i="3" s="1"/>
  <c r="AB236" i="3"/>
  <c r="AD237" i="3" l="1"/>
  <c r="AE237" i="3" s="1"/>
  <c r="AA238" i="3"/>
  <c r="AB237" i="3"/>
  <c r="AC237" i="3"/>
  <c r="AD238" i="3" l="1"/>
  <c r="AE238" i="3" s="1"/>
  <c r="AC238" i="3"/>
  <c r="AA239" i="3"/>
  <c r="AB238" i="3"/>
  <c r="AB239" i="3" l="1"/>
  <c r="AD239" i="3"/>
  <c r="AE239" i="3" s="1"/>
  <c r="AC239" i="3"/>
  <c r="AA240" i="3"/>
  <c r="AB240" i="3" l="1"/>
  <c r="AA241" i="3"/>
  <c r="AC240" i="3"/>
  <c r="AD240" i="3"/>
  <c r="AE240" i="3" s="1"/>
  <c r="AC241" i="3" l="1"/>
  <c r="AB241" i="3"/>
  <c r="AA242" i="3"/>
  <c r="AD241" i="3"/>
  <c r="AE241" i="3" s="1"/>
  <c r="AB242" i="3" l="1"/>
  <c r="AC242" i="3"/>
  <c r="AA243" i="3"/>
  <c r="AD242" i="3"/>
  <c r="AE242" i="3" s="1"/>
  <c r="AD243" i="3" l="1"/>
  <c r="AE243" i="3" s="1"/>
  <c r="AB243" i="3"/>
  <c r="AC243" i="3"/>
  <c r="AA244" i="3"/>
  <c r="AB244" i="3" l="1"/>
  <c r="AD244" i="3"/>
  <c r="AE244" i="3" s="1"/>
  <c r="AA245" i="3"/>
  <c r="AC244" i="3"/>
  <c r="AA246" i="3" l="1"/>
  <c r="AD245" i="3"/>
  <c r="AE245" i="3" s="1"/>
  <c r="AB245" i="3"/>
  <c r="AC245" i="3"/>
  <c r="AA247" i="3" l="1"/>
  <c r="AB246" i="3"/>
  <c r="AC246" i="3"/>
  <c r="AD246" i="3"/>
  <c r="AE246" i="3" s="1"/>
  <c r="AB247" i="3" l="1"/>
  <c r="AC247" i="3"/>
  <c r="AD247" i="3"/>
  <c r="AE247" i="3" s="1"/>
  <c r="AA248" i="3"/>
  <c r="AA249" i="3" l="1"/>
  <c r="AD248" i="3"/>
  <c r="AE248" i="3" s="1"/>
  <c r="AC248" i="3"/>
  <c r="AB248" i="3"/>
  <c r="AA250" i="3" l="1"/>
  <c r="AD249" i="3"/>
  <c r="AE249" i="3" s="1"/>
  <c r="AC249" i="3"/>
  <c r="AB249" i="3"/>
  <c r="AC250" i="3" l="1"/>
  <c r="AB250" i="3"/>
  <c r="AD250" i="3"/>
  <c r="AE250" i="3" s="1"/>
  <c r="AA251" i="3"/>
  <c r="AB251" i="3" l="1"/>
  <c r="AA252" i="3"/>
  <c r="AC251" i="3"/>
  <c r="AD251" i="3"/>
  <c r="AE251" i="3" s="1"/>
  <c r="AA253" i="3" l="1"/>
  <c r="AC252" i="3"/>
  <c r="AB252" i="3"/>
  <c r="AD252" i="3"/>
  <c r="AE252" i="3" s="1"/>
  <c r="AA254" i="3" l="1"/>
  <c r="AB253" i="3"/>
  <c r="AC253" i="3"/>
  <c r="AD253" i="3"/>
  <c r="AE253" i="3" s="1"/>
  <c r="AA255" i="3" l="1"/>
  <c r="AC254" i="3"/>
  <c r="AD254" i="3"/>
  <c r="AE254" i="3" s="1"/>
  <c r="AB254" i="3"/>
  <c r="AC255" i="3" l="1"/>
  <c r="AD255" i="3"/>
  <c r="AE255" i="3" s="1"/>
  <c r="AA256" i="3"/>
  <c r="AB255" i="3"/>
  <c r="AC256" i="3" l="1"/>
  <c r="AD256" i="3"/>
  <c r="AE256" i="3" s="1"/>
  <c r="AA257" i="3"/>
  <c r="AB256" i="3"/>
  <c r="AD257" i="3" l="1"/>
  <c r="AE257" i="3" s="1"/>
  <c r="AB257" i="3"/>
  <c r="AC257" i="3"/>
  <c r="AA258" i="3"/>
  <c r="AA259" i="3" l="1"/>
  <c r="AB258" i="3"/>
  <c r="AC258" i="3"/>
  <c r="AD258" i="3"/>
  <c r="AE258" i="3" s="1"/>
  <c r="AA260" i="3" l="1"/>
  <c r="AC259" i="3"/>
  <c r="AB259" i="3"/>
  <c r="AD259" i="3"/>
  <c r="AE259" i="3" s="1"/>
  <c r="AC260" i="3" l="1"/>
  <c r="AB260" i="3"/>
  <c r="AD260" i="3"/>
  <c r="AE260" i="3" s="1"/>
  <c r="AA261" i="3"/>
  <c r="AA262" i="3" l="1"/>
  <c r="AB261" i="3"/>
  <c r="AC261" i="3"/>
  <c r="AD261" i="3"/>
  <c r="AE261" i="3" s="1"/>
  <c r="AA263" i="3" l="1"/>
  <c r="AB262" i="3"/>
  <c r="AD262" i="3"/>
  <c r="AE262" i="3" s="1"/>
  <c r="AC262" i="3"/>
  <c r="AB263" i="3" l="1"/>
  <c r="AA264" i="3"/>
  <c r="AC263" i="3"/>
  <c r="AD263" i="3"/>
  <c r="AE263" i="3" s="1"/>
  <c r="AA265" i="3" l="1"/>
  <c r="AB264" i="3"/>
  <c r="AC264" i="3"/>
  <c r="AD264" i="3"/>
  <c r="AE264" i="3" s="1"/>
  <c r="AA266" i="3" l="1"/>
  <c r="AB265" i="3"/>
  <c r="AC265" i="3"/>
  <c r="AD265" i="3"/>
  <c r="AE265" i="3" s="1"/>
  <c r="AC266" i="3" l="1"/>
  <c r="AB266" i="3"/>
  <c r="AD266" i="3"/>
  <c r="AE266" i="3" s="1"/>
  <c r="AA267" i="3"/>
  <c r="AB267" i="3" l="1"/>
  <c r="AC267" i="3"/>
  <c r="AD267" i="3"/>
  <c r="AE267" i="3" s="1"/>
  <c r="AA268" i="3"/>
  <c r="AB268" i="3" l="1"/>
  <c r="AA269" i="3"/>
  <c r="AD268" i="3"/>
  <c r="AE268" i="3" s="1"/>
  <c r="AC268" i="3"/>
  <c r="AC269" i="3" l="1"/>
  <c r="AB269" i="3"/>
  <c r="AA270" i="3"/>
  <c r="AD269" i="3"/>
  <c r="AE269" i="3" s="1"/>
  <c r="AA271" i="3" l="1"/>
  <c r="AD270" i="3"/>
  <c r="AE270" i="3" s="1"/>
  <c r="AB270" i="3"/>
  <c r="AC270" i="3"/>
  <c r="AA272" i="3" l="1"/>
  <c r="AB271" i="3"/>
  <c r="AC271" i="3"/>
  <c r="AD271" i="3"/>
  <c r="AE271" i="3" s="1"/>
  <c r="AA273" i="3" l="1"/>
  <c r="AC272" i="3"/>
  <c r="AD272" i="3"/>
  <c r="AE272" i="3" s="1"/>
  <c r="AB272" i="3"/>
  <c r="AC273" i="3" l="1"/>
  <c r="AB273" i="3"/>
  <c r="AA274" i="3"/>
  <c r="AD273" i="3"/>
  <c r="AE273" i="3" s="1"/>
  <c r="AB274" i="3" l="1"/>
  <c r="AA275" i="3"/>
  <c r="AC274" i="3"/>
  <c r="AD274" i="3"/>
  <c r="AE274" i="3" s="1"/>
  <c r="AA276" i="3" l="1"/>
  <c r="AB275" i="3"/>
  <c r="AC275" i="3"/>
  <c r="AD275" i="3"/>
  <c r="AE275" i="3" s="1"/>
  <c r="AC276" i="3" l="1"/>
  <c r="AA277" i="3"/>
  <c r="AB276" i="3"/>
  <c r="AD276" i="3"/>
  <c r="AE276" i="3" s="1"/>
  <c r="AB277" i="3" l="1"/>
  <c r="AC277" i="3"/>
  <c r="AD277" i="3"/>
  <c r="AE277" i="3" s="1"/>
  <c r="AA278" i="3"/>
  <c r="AA279" i="3" l="1"/>
  <c r="AC278" i="3"/>
  <c r="AD278" i="3"/>
  <c r="AE278" i="3" s="1"/>
  <c r="AB278" i="3"/>
  <c r="AC279" i="3" l="1"/>
  <c r="AD279" i="3"/>
  <c r="AE279" i="3" s="1"/>
  <c r="AA280" i="3"/>
  <c r="AB279" i="3"/>
  <c r="AA281" i="3" l="1"/>
  <c r="AD280" i="3"/>
  <c r="AE280" i="3" s="1"/>
  <c r="AB280" i="3"/>
  <c r="AC280" i="3"/>
  <c r="AB281" i="3" l="1"/>
  <c r="AD281" i="3"/>
  <c r="AE281" i="3" s="1"/>
  <c r="AA282" i="3"/>
  <c r="AC281" i="3"/>
  <c r="AB282" i="3" l="1"/>
  <c r="AA283" i="3"/>
  <c r="AC282" i="3"/>
  <c r="AD282" i="3"/>
  <c r="AE282" i="3" s="1"/>
  <c r="AA284" i="3" l="1"/>
  <c r="AB283" i="3"/>
  <c r="AC283" i="3"/>
  <c r="AD283" i="3"/>
  <c r="AE283" i="3" s="1"/>
  <c r="AB284" i="3" l="1"/>
  <c r="AC284" i="3"/>
  <c r="AD284" i="3"/>
  <c r="AE284" i="3" s="1"/>
  <c r="AA285" i="3"/>
  <c r="AD285" i="3" l="1"/>
  <c r="AE285" i="3" s="1"/>
  <c r="AB285" i="3"/>
  <c r="AC285" i="3"/>
  <c r="AA286" i="3"/>
  <c r="AD286" i="3" l="1"/>
  <c r="AE286" i="3" s="1"/>
  <c r="AB286" i="3"/>
  <c r="AC286" i="3"/>
  <c r="AA287" i="3"/>
  <c r="AB287" i="3" l="1"/>
  <c r="AA288" i="3"/>
  <c r="AC287" i="3"/>
  <c r="AD287" i="3"/>
  <c r="AE287" i="3" s="1"/>
  <c r="AC288" i="3" l="1"/>
  <c r="AB288" i="3"/>
  <c r="AD288" i="3"/>
  <c r="AE288" i="3" s="1"/>
  <c r="AA289" i="3"/>
  <c r="AA290" i="3" l="1"/>
  <c r="AB289" i="3"/>
  <c r="AD289" i="3"/>
  <c r="AE289" i="3" s="1"/>
  <c r="AC289" i="3"/>
  <c r="AB290" i="3" l="1"/>
  <c r="AA291" i="3"/>
  <c r="AC290" i="3"/>
  <c r="AD290" i="3"/>
  <c r="AE290" i="3" s="1"/>
  <c r="AB291" i="3" l="1"/>
  <c r="AC291" i="3"/>
  <c r="AA292" i="3"/>
  <c r="AD291" i="3"/>
  <c r="AE291" i="3" s="1"/>
  <c r="AA293" i="3" l="1"/>
  <c r="AD292" i="3"/>
  <c r="AE292" i="3" s="1"/>
  <c r="AB292" i="3"/>
  <c r="AC292" i="3"/>
  <c r="AA294" i="3" l="1"/>
  <c r="AD293" i="3"/>
  <c r="AE293" i="3" s="1"/>
  <c r="AC293" i="3"/>
  <c r="AB293" i="3"/>
  <c r="AD294" i="3" l="1"/>
  <c r="AE294" i="3" s="1"/>
  <c r="AA295" i="3"/>
  <c r="AB294" i="3"/>
  <c r="AC294" i="3"/>
  <c r="AA296" i="3" l="1"/>
  <c r="AB295" i="3"/>
  <c r="AC295" i="3"/>
  <c r="AD295" i="3"/>
  <c r="AE295" i="3" s="1"/>
  <c r="AA297" i="3" l="1"/>
  <c r="AD296" i="3"/>
  <c r="AE296" i="3" s="1"/>
  <c r="AC296" i="3"/>
  <c r="AB296" i="3"/>
  <c r="AB297" i="3" l="1"/>
  <c r="AA298" i="3"/>
  <c r="AD297" i="3"/>
  <c r="AE297" i="3" s="1"/>
  <c r="AC297" i="3"/>
  <c r="AC298" i="3" l="1"/>
  <c r="AD298" i="3"/>
  <c r="AE298" i="3" s="1"/>
  <c r="AA299" i="3"/>
  <c r="AB298" i="3"/>
  <c r="AB299" i="3" l="1"/>
  <c r="AC299" i="3"/>
  <c r="AD299" i="3"/>
  <c r="AE299" i="3" s="1"/>
  <c r="AA300" i="3"/>
  <c r="AD300" i="3" l="1"/>
  <c r="AE300" i="3" s="1"/>
  <c r="AB300" i="3"/>
  <c r="AA301" i="3"/>
  <c r="AC300" i="3"/>
  <c r="AA302" i="3" l="1"/>
  <c r="AD301" i="3"/>
  <c r="AE301" i="3" s="1"/>
  <c r="AC301" i="3"/>
  <c r="AB301" i="3"/>
  <c r="AD302" i="3" l="1"/>
  <c r="AE302" i="3" s="1"/>
  <c r="AB302" i="3"/>
  <c r="AC302" i="3"/>
  <c r="AA303" i="3"/>
  <c r="AC303" i="3" l="1"/>
  <c r="AB303" i="3"/>
  <c r="AA304" i="3"/>
  <c r="AD303" i="3"/>
  <c r="AE303" i="3" s="1"/>
  <c r="AB304" i="3" l="1"/>
  <c r="AC304" i="3"/>
  <c r="AD304" i="3"/>
  <c r="AE304" i="3" s="1"/>
  <c r="AA305" i="3"/>
  <c r="AC305" i="3" l="1"/>
  <c r="AD305" i="3"/>
  <c r="AE305" i="3" s="1"/>
  <c r="AB305" i="3"/>
  <c r="AA306" i="3"/>
  <c r="AA307" i="3" l="1"/>
  <c r="AB306" i="3"/>
  <c r="AC306" i="3"/>
  <c r="AD306" i="3"/>
  <c r="AE306" i="3" s="1"/>
  <c r="AD307" i="3" l="1"/>
  <c r="AE307" i="3" s="1"/>
  <c r="AA308" i="3"/>
  <c r="AB307" i="3"/>
  <c r="AC307" i="3"/>
  <c r="AA309" i="3" l="1"/>
  <c r="AB308" i="3"/>
  <c r="AD308" i="3"/>
  <c r="AE308" i="3" s="1"/>
  <c r="AC308" i="3"/>
  <c r="AA310" i="3" l="1"/>
  <c r="AC309" i="3"/>
  <c r="AB309" i="3"/>
  <c r="AD309" i="3"/>
  <c r="AE309" i="3" s="1"/>
  <c r="AA311" i="3" l="1"/>
  <c r="AC310" i="3"/>
  <c r="AB310" i="3"/>
  <c r="AD310" i="3"/>
  <c r="AE310" i="3" s="1"/>
  <c r="AA312" i="3" l="1"/>
  <c r="AB311" i="3"/>
  <c r="AD311" i="3"/>
  <c r="AE311" i="3" s="1"/>
  <c r="AC311" i="3"/>
  <c r="AA313" i="3" l="1"/>
  <c r="AD312" i="3"/>
  <c r="AE312" i="3" s="1"/>
  <c r="AB312" i="3"/>
  <c r="AC312" i="3"/>
  <c r="AA314" i="3" l="1"/>
  <c r="AB313" i="3"/>
  <c r="AD313" i="3"/>
  <c r="AE313" i="3" s="1"/>
  <c r="AC313" i="3"/>
  <c r="AB314" i="3" l="1"/>
  <c r="AA315" i="3"/>
  <c r="AC314" i="3"/>
  <c r="AD314" i="3"/>
  <c r="AE314" i="3" s="1"/>
  <c r="AC315" i="3" l="1"/>
  <c r="AD315" i="3"/>
  <c r="AE315" i="3" s="1"/>
  <c r="AA316" i="3"/>
  <c r="AB315" i="3"/>
  <c r="AA317" i="3" l="1"/>
  <c r="AB316" i="3"/>
  <c r="AC316" i="3"/>
  <c r="AD316" i="3"/>
  <c r="AE316" i="3" s="1"/>
  <c r="AD317" i="3" l="1"/>
  <c r="AE317" i="3" s="1"/>
  <c r="AA318" i="3"/>
  <c r="AC317" i="3"/>
  <c r="AB317" i="3"/>
  <c r="AD318" i="3" l="1"/>
  <c r="AE318" i="3" s="1"/>
  <c r="AB318" i="3"/>
  <c r="AA319" i="3"/>
  <c r="AC318" i="3"/>
  <c r="AD319" i="3" l="1"/>
  <c r="AE319" i="3" s="1"/>
  <c r="AC319" i="3"/>
  <c r="AA320" i="3"/>
  <c r="AB319" i="3"/>
  <c r="AB320" i="3" l="1"/>
  <c r="AA321" i="3"/>
  <c r="AD320" i="3"/>
  <c r="AE320" i="3" s="1"/>
  <c r="AC320" i="3"/>
  <c r="AA322" i="3" l="1"/>
  <c r="AD321" i="3"/>
  <c r="AE321" i="3" s="1"/>
  <c r="AB321" i="3"/>
  <c r="AC321" i="3"/>
  <c r="AB322" i="3" l="1"/>
  <c r="AD322" i="3"/>
  <c r="AE322" i="3" s="1"/>
  <c r="AC322" i="3"/>
  <c r="AA323" i="3"/>
  <c r="AB323" i="3" l="1"/>
  <c r="AA324" i="3"/>
  <c r="AD323" i="3"/>
  <c r="AE323" i="3" s="1"/>
  <c r="AC323" i="3"/>
  <c r="AB324" i="3" l="1"/>
  <c r="AD324" i="3"/>
  <c r="AE324" i="3" s="1"/>
  <c r="AA325" i="3"/>
  <c r="AC324" i="3"/>
  <c r="AA326" i="3" l="1"/>
  <c r="AC325" i="3"/>
  <c r="AB325" i="3"/>
  <c r="AD325" i="3"/>
  <c r="AE325" i="3" s="1"/>
  <c r="AA327" i="3" l="1"/>
  <c r="AD326" i="3"/>
  <c r="AE326" i="3" s="1"/>
  <c r="AB326" i="3"/>
  <c r="AC326" i="3"/>
  <c r="AC327" i="3" l="1"/>
  <c r="AD327" i="3"/>
  <c r="AE327" i="3" s="1"/>
  <c r="AA328" i="3"/>
  <c r="AB327" i="3"/>
  <c r="AA329" i="3" l="1"/>
  <c r="AC328" i="3"/>
  <c r="AB328" i="3"/>
  <c r="AD328" i="3"/>
  <c r="AE328" i="3" s="1"/>
  <c r="AB329" i="3" l="1"/>
  <c r="AC329" i="3"/>
  <c r="AA330" i="3"/>
  <c r="AD329" i="3"/>
  <c r="AE329" i="3" s="1"/>
  <c r="AA331" i="3" l="1"/>
  <c r="AD330" i="3"/>
  <c r="AE330" i="3" s="1"/>
  <c r="AC330" i="3"/>
  <c r="AB330" i="3"/>
  <c r="AB331" i="3" l="1"/>
  <c r="AC331" i="3"/>
  <c r="AD331" i="3"/>
  <c r="AE331" i="3" s="1"/>
  <c r="AA332" i="3"/>
  <c r="AA333" i="3" l="1"/>
  <c r="AB332" i="3"/>
  <c r="AC332" i="3"/>
  <c r="AD332" i="3"/>
  <c r="AE332" i="3" s="1"/>
  <c r="AA334" i="3" l="1"/>
  <c r="AB333" i="3"/>
  <c r="AC333" i="3"/>
  <c r="AD333" i="3"/>
  <c r="AE333" i="3" s="1"/>
  <c r="AB334" i="3" l="1"/>
  <c r="AC334" i="3"/>
  <c r="AA335" i="3"/>
  <c r="AD334" i="3"/>
  <c r="AE334" i="3" s="1"/>
  <c r="AC335" i="3" l="1"/>
  <c r="AB335" i="3"/>
  <c r="AD335" i="3"/>
  <c r="AE335" i="3" s="1"/>
  <c r="AA336" i="3"/>
  <c r="AA337" i="3" l="1"/>
  <c r="AB336" i="3"/>
  <c r="AC336" i="3"/>
  <c r="AD336" i="3"/>
  <c r="AE336" i="3" s="1"/>
  <c r="AB337" i="3" l="1"/>
  <c r="AA338" i="3"/>
  <c r="AC337" i="3"/>
  <c r="AD337" i="3"/>
  <c r="AE337" i="3" s="1"/>
  <c r="AA339" i="3" l="1"/>
  <c r="AD338" i="3"/>
  <c r="AE338" i="3" s="1"/>
  <c r="AB338" i="3"/>
  <c r="AC338" i="3"/>
  <c r="AB339" i="3" l="1"/>
  <c r="AC339" i="3"/>
  <c r="AA340" i="3"/>
  <c r="AD339" i="3"/>
  <c r="AE339" i="3" s="1"/>
  <c r="AB340" i="3" l="1"/>
  <c r="AA341" i="3"/>
  <c r="AC340" i="3"/>
  <c r="AD340" i="3"/>
  <c r="AE340" i="3" s="1"/>
  <c r="AA342" i="3" l="1"/>
  <c r="AD341" i="3"/>
  <c r="AE341" i="3" s="1"/>
  <c r="AB341" i="3"/>
  <c r="AC341" i="3"/>
  <c r="AA343" i="3" l="1"/>
  <c r="AB342" i="3"/>
  <c r="AD342" i="3"/>
  <c r="AE342" i="3" s="1"/>
  <c r="AC342" i="3"/>
  <c r="AC343" i="3" l="1"/>
  <c r="AA344" i="3"/>
  <c r="AB343" i="3"/>
  <c r="AD343" i="3"/>
  <c r="AE343" i="3" s="1"/>
  <c r="AC344" i="3" l="1"/>
  <c r="AA345" i="3"/>
  <c r="AB344" i="3"/>
  <c r="AD344" i="3"/>
  <c r="AE344" i="3" s="1"/>
  <c r="AB345" i="3" l="1"/>
  <c r="AC345" i="3"/>
  <c r="AD345" i="3"/>
  <c r="AE345" i="3" s="1"/>
  <c r="AA346" i="3"/>
  <c r="AD346" i="3" l="1"/>
  <c r="AE346" i="3" s="1"/>
  <c r="AC346" i="3"/>
  <c r="AB346" i="3"/>
  <c r="AA347" i="3"/>
  <c r="AB347" i="3" l="1"/>
  <c r="AC347" i="3"/>
  <c r="AA348" i="3"/>
  <c r="AD347" i="3"/>
  <c r="AE347" i="3" s="1"/>
  <c r="AB348" i="3" l="1"/>
  <c r="AC348" i="3"/>
  <c r="AD348" i="3"/>
  <c r="AE348" i="3" s="1"/>
  <c r="AA349" i="3"/>
  <c r="AB349" i="3" l="1"/>
  <c r="AA350" i="3"/>
  <c r="AC349" i="3"/>
  <c r="AD349" i="3"/>
  <c r="AE349" i="3" s="1"/>
  <c r="AA351" i="3" l="1"/>
  <c r="AB350" i="3"/>
  <c r="AD350" i="3"/>
  <c r="AE350" i="3" s="1"/>
  <c r="AC350" i="3"/>
  <c r="AD351" i="3" l="1"/>
  <c r="AE351" i="3" s="1"/>
  <c r="AA352" i="3"/>
  <c r="AB351" i="3"/>
  <c r="AC351" i="3"/>
  <c r="AB352" i="3" l="1"/>
  <c r="AC352" i="3"/>
  <c r="AA353" i="3"/>
  <c r="AD352" i="3"/>
  <c r="AE352" i="3" s="1"/>
  <c r="AA354" i="3" l="1"/>
  <c r="AB353" i="3"/>
  <c r="AC353" i="3"/>
  <c r="AD353" i="3"/>
  <c r="AE353" i="3" s="1"/>
  <c r="AC354" i="3" l="1"/>
  <c r="AD354" i="3"/>
  <c r="AE354" i="3" s="1"/>
  <c r="AA355" i="3"/>
  <c r="AB354" i="3"/>
  <c r="AB355" i="3" l="1"/>
  <c r="AC355" i="3"/>
  <c r="AD355" i="3"/>
  <c r="AE355" i="3" s="1"/>
  <c r="AA356" i="3"/>
  <c r="AC356" i="3" l="1"/>
  <c r="AD356" i="3"/>
  <c r="AE356" i="3" s="1"/>
  <c r="AB356" i="3"/>
  <c r="AA357" i="3"/>
  <c r="AA358" i="3" l="1"/>
  <c r="AB357" i="3"/>
  <c r="AC357" i="3"/>
  <c r="AD357" i="3"/>
  <c r="AE357" i="3" s="1"/>
  <c r="AA359" i="3" l="1"/>
  <c r="AB358" i="3"/>
  <c r="AD358" i="3"/>
  <c r="AE358" i="3" s="1"/>
  <c r="AC358" i="3"/>
  <c r="AB359" i="3" l="1"/>
  <c r="AC359" i="3"/>
  <c r="AD359" i="3"/>
  <c r="AE359" i="3" s="1"/>
  <c r="AA360" i="3"/>
  <c r="AA361" i="3" l="1"/>
  <c r="AB360" i="3"/>
  <c r="AC360" i="3"/>
  <c r="AD360" i="3"/>
  <c r="AE360" i="3" s="1"/>
  <c r="AC361" i="3" l="1"/>
  <c r="AD361" i="3"/>
  <c r="AE361" i="3" s="1"/>
  <c r="AA362" i="3"/>
  <c r="AB361" i="3"/>
  <c r="AA363" i="3" l="1"/>
  <c r="AB362" i="3"/>
  <c r="AD362" i="3"/>
  <c r="AE362" i="3" s="1"/>
  <c r="AC362" i="3"/>
  <c r="AB363" i="3" l="1"/>
  <c r="AC363" i="3"/>
  <c r="AD363" i="3"/>
  <c r="AE363" i="3" s="1"/>
  <c r="AA364" i="3"/>
  <c r="AB364" i="3" l="1"/>
  <c r="AC364" i="3"/>
  <c r="AD364" i="3"/>
  <c r="AE364" i="3" l="1"/>
  <c r="F11" i="3" s="1"/>
  <c r="P56" i="3" s="1"/>
  <c r="F10" i="3"/>
  <c r="P5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 Viola</author>
  </authors>
  <commentList>
    <comment ref="W3" authorId="0" shapeId="0" xr:uid="{9E6F59E5-0FC3-D948-AB9C-3216C67B8E73}">
      <text>
        <r>
          <rPr>
            <b/>
            <sz val="10"/>
            <color rgb="FF000000"/>
            <rFont val="Tahoma"/>
            <family val="2"/>
          </rPr>
          <t>Just for simplicity, macthing the number of degrees for 1 orbit.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<sst xmlns="http://schemas.openxmlformats.org/spreadsheetml/2006/main" count="170" uniqueCount="125">
  <si>
    <t>Email</t>
  </si>
  <si>
    <t xml:space="preserve">Kepler's Second Law </t>
  </si>
  <si>
    <t>t</t>
  </si>
  <si>
    <t>b</t>
  </si>
  <si>
    <t>start</t>
  </si>
  <si>
    <t>a</t>
  </si>
  <si>
    <t>f</t>
  </si>
  <si>
    <t>x</t>
  </si>
  <si>
    <t>y</t>
  </si>
  <si>
    <t>M</t>
  </si>
  <si>
    <t xml:space="preserve">Kepler's First Law </t>
  </si>
  <si>
    <r>
      <t>E</t>
    </r>
    <r>
      <rPr>
        <vertAlign val="subscript"/>
        <sz val="12"/>
        <rFont val="Calibri"/>
        <family val="2"/>
      </rPr>
      <t>1</t>
    </r>
  </si>
  <si>
    <r>
      <t>E</t>
    </r>
    <r>
      <rPr>
        <vertAlign val="subscript"/>
        <sz val="12"/>
        <rFont val="Calibri"/>
        <family val="2"/>
      </rPr>
      <t>2</t>
    </r>
    <r>
      <rPr>
        <b/>
        <sz val="10"/>
        <rFont val="Arial"/>
        <family val="2"/>
      </rPr>
      <t/>
    </r>
  </si>
  <si>
    <r>
      <t>E</t>
    </r>
    <r>
      <rPr>
        <vertAlign val="subscript"/>
        <sz val="12"/>
        <rFont val="Calibri"/>
        <family val="2"/>
      </rPr>
      <t>3</t>
    </r>
    <r>
      <rPr>
        <b/>
        <sz val="10"/>
        <rFont val="Arial"/>
        <family val="2"/>
      </rPr>
      <t/>
    </r>
  </si>
  <si>
    <r>
      <t>E</t>
    </r>
    <r>
      <rPr>
        <vertAlign val="subscript"/>
        <sz val="12"/>
        <rFont val="Calibri"/>
        <family val="2"/>
      </rPr>
      <t>4</t>
    </r>
    <r>
      <rPr>
        <b/>
        <sz val="10"/>
        <rFont val="Arial"/>
        <family val="2"/>
      </rPr>
      <t/>
    </r>
  </si>
  <si>
    <r>
      <t>E</t>
    </r>
    <r>
      <rPr>
        <vertAlign val="subscript"/>
        <sz val="12"/>
        <rFont val="Calibri"/>
        <family val="2"/>
      </rPr>
      <t>5</t>
    </r>
    <r>
      <rPr>
        <b/>
        <sz val="10"/>
        <rFont val="Arial"/>
        <family val="2"/>
      </rPr>
      <t/>
    </r>
  </si>
  <si>
    <r>
      <t>E</t>
    </r>
    <r>
      <rPr>
        <vertAlign val="subscript"/>
        <sz val="12"/>
        <rFont val="Calibri"/>
        <family val="2"/>
      </rPr>
      <t>6</t>
    </r>
    <r>
      <rPr>
        <b/>
        <sz val="10"/>
        <rFont val="Arial"/>
        <family val="2"/>
      </rPr>
      <t/>
    </r>
  </si>
  <si>
    <r>
      <t>E</t>
    </r>
    <r>
      <rPr>
        <vertAlign val="subscript"/>
        <sz val="12"/>
        <rFont val="Calibri"/>
        <family val="2"/>
      </rPr>
      <t>7</t>
    </r>
    <r>
      <rPr>
        <b/>
        <sz val="10"/>
        <rFont val="Arial"/>
        <family val="2"/>
      </rPr>
      <t/>
    </r>
  </si>
  <si>
    <r>
      <t>E</t>
    </r>
    <r>
      <rPr>
        <vertAlign val="subscript"/>
        <sz val="12"/>
        <rFont val="Calibri"/>
        <family val="2"/>
      </rPr>
      <t>8</t>
    </r>
    <r>
      <rPr>
        <b/>
        <sz val="10"/>
        <rFont val="Arial"/>
        <family val="2"/>
      </rPr>
      <t/>
    </r>
  </si>
  <si>
    <r>
      <t>E</t>
    </r>
    <r>
      <rPr>
        <vertAlign val="subscript"/>
        <sz val="12"/>
        <rFont val="Calibri"/>
        <family val="2"/>
      </rPr>
      <t>9</t>
    </r>
    <r>
      <rPr>
        <b/>
        <sz val="10"/>
        <rFont val="Arial"/>
        <family val="2"/>
      </rPr>
      <t/>
    </r>
  </si>
  <si>
    <r>
      <t>E</t>
    </r>
    <r>
      <rPr>
        <vertAlign val="subscript"/>
        <sz val="12"/>
        <rFont val="Calibri"/>
        <family val="2"/>
      </rPr>
      <t>10</t>
    </r>
    <r>
      <rPr>
        <b/>
        <sz val="10"/>
        <rFont val="Arial"/>
        <family val="2"/>
      </rPr>
      <t/>
    </r>
  </si>
  <si>
    <r>
      <t>E</t>
    </r>
    <r>
      <rPr>
        <vertAlign val="subscript"/>
        <sz val="12"/>
        <rFont val="Calibri"/>
        <family val="2"/>
      </rPr>
      <t>11</t>
    </r>
    <r>
      <rPr>
        <b/>
        <sz val="10"/>
        <rFont val="Arial"/>
        <family val="2"/>
      </rPr>
      <t/>
    </r>
  </si>
  <si>
    <r>
      <t>E</t>
    </r>
    <r>
      <rPr>
        <vertAlign val="subscript"/>
        <sz val="12"/>
        <rFont val="Calibri"/>
        <family val="2"/>
      </rPr>
      <t>12</t>
    </r>
    <r>
      <rPr>
        <b/>
        <sz val="10"/>
        <rFont val="Arial"/>
        <family val="2"/>
      </rPr>
      <t/>
    </r>
  </si>
  <si>
    <r>
      <t>E</t>
    </r>
    <r>
      <rPr>
        <vertAlign val="subscript"/>
        <sz val="12"/>
        <rFont val="Calibri"/>
        <family val="2"/>
      </rPr>
      <t>13</t>
    </r>
    <r>
      <rPr>
        <b/>
        <sz val="10"/>
        <rFont val="Arial"/>
        <family val="2"/>
      </rPr>
      <t/>
    </r>
  </si>
  <si>
    <r>
      <t>E</t>
    </r>
    <r>
      <rPr>
        <vertAlign val="subscript"/>
        <sz val="12"/>
        <rFont val="Calibri"/>
        <family val="2"/>
      </rPr>
      <t>14</t>
    </r>
    <r>
      <rPr>
        <b/>
        <sz val="10"/>
        <rFont val="Arial"/>
        <family val="2"/>
      </rPr>
      <t/>
    </r>
  </si>
  <si>
    <r>
      <t>E</t>
    </r>
    <r>
      <rPr>
        <vertAlign val="subscript"/>
        <sz val="12"/>
        <rFont val="Calibri"/>
        <family val="2"/>
      </rPr>
      <t>15</t>
    </r>
    <r>
      <rPr>
        <b/>
        <sz val="10"/>
        <rFont val="Arial"/>
        <family val="2"/>
      </rPr>
      <t/>
    </r>
  </si>
  <si>
    <r>
      <t>E</t>
    </r>
    <r>
      <rPr>
        <vertAlign val="subscript"/>
        <sz val="12"/>
        <rFont val="Calibri"/>
        <family val="2"/>
      </rPr>
      <t>16</t>
    </r>
    <r>
      <rPr>
        <b/>
        <sz val="10"/>
        <rFont val="Arial"/>
        <family val="2"/>
      </rPr>
      <t/>
    </r>
  </si>
  <si>
    <r>
      <t>E</t>
    </r>
    <r>
      <rPr>
        <vertAlign val="subscript"/>
        <sz val="12"/>
        <rFont val="Calibri"/>
        <family val="2"/>
      </rPr>
      <t>17</t>
    </r>
    <r>
      <rPr>
        <b/>
        <sz val="10"/>
        <rFont val="Arial"/>
        <family val="2"/>
      </rPr>
      <t/>
    </r>
  </si>
  <si>
    <r>
      <t>E</t>
    </r>
    <r>
      <rPr>
        <vertAlign val="subscript"/>
        <sz val="12"/>
        <rFont val="Calibri"/>
        <family val="2"/>
      </rPr>
      <t>18</t>
    </r>
    <r>
      <rPr>
        <b/>
        <sz val="10"/>
        <rFont val="Arial"/>
        <family val="2"/>
      </rPr>
      <t/>
    </r>
  </si>
  <si>
    <r>
      <t>E</t>
    </r>
    <r>
      <rPr>
        <vertAlign val="subscript"/>
        <sz val="12"/>
        <rFont val="Calibri"/>
        <family val="2"/>
      </rPr>
      <t>19</t>
    </r>
    <r>
      <rPr>
        <b/>
        <sz val="10"/>
        <rFont val="Arial"/>
        <family val="2"/>
      </rPr>
      <t/>
    </r>
  </si>
  <si>
    <r>
      <t>E</t>
    </r>
    <r>
      <rPr>
        <vertAlign val="subscript"/>
        <sz val="12"/>
        <rFont val="Calibri"/>
        <family val="2"/>
      </rPr>
      <t>20</t>
    </r>
    <r>
      <rPr>
        <b/>
        <sz val="10"/>
        <rFont val="Arial"/>
        <family val="2"/>
      </rPr>
      <t/>
    </r>
  </si>
  <si>
    <r>
      <t>E</t>
    </r>
    <r>
      <rPr>
        <vertAlign val="subscript"/>
        <sz val="12"/>
        <rFont val="Calibri"/>
        <family val="2"/>
      </rPr>
      <t>21</t>
    </r>
    <r>
      <rPr>
        <b/>
        <sz val="10"/>
        <rFont val="Arial"/>
        <family val="2"/>
      </rPr>
      <t/>
    </r>
  </si>
  <si>
    <r>
      <t>E</t>
    </r>
    <r>
      <rPr>
        <vertAlign val="subscript"/>
        <sz val="12"/>
        <rFont val="Calibri"/>
        <family val="2"/>
      </rPr>
      <t>22</t>
    </r>
    <r>
      <rPr>
        <b/>
        <sz val="10"/>
        <rFont val="Arial"/>
        <family val="2"/>
      </rPr>
      <t/>
    </r>
  </si>
  <si>
    <r>
      <t>E</t>
    </r>
    <r>
      <rPr>
        <vertAlign val="subscript"/>
        <sz val="12"/>
        <rFont val="Calibri"/>
        <family val="2"/>
      </rPr>
      <t>23</t>
    </r>
    <r>
      <rPr>
        <b/>
        <sz val="10"/>
        <rFont val="Arial"/>
        <family val="2"/>
      </rPr>
      <t/>
    </r>
  </si>
  <si>
    <t>Period</t>
  </si>
  <si>
    <t>Distance</t>
  </si>
  <si>
    <t>Satellite</t>
  </si>
  <si>
    <t>(T, days)</t>
  </si>
  <si>
    <t>(R, km)</t>
  </si>
  <si>
    <t>Mercury</t>
  </si>
  <si>
    <t>Venus</t>
  </si>
  <si>
    <t>Earth</t>
  </si>
  <si>
    <t>Mars</t>
  </si>
  <si>
    <t>Jupiter</t>
  </si>
  <si>
    <t>Saturn</t>
  </si>
  <si>
    <t>Uranus</t>
  </si>
  <si>
    <t>Neptune</t>
  </si>
  <si>
    <t>Pluto</t>
  </si>
  <si>
    <t>(log)</t>
  </si>
  <si>
    <t xml:space="preserve">Period </t>
  </si>
  <si>
    <t>Pan</t>
  </si>
  <si>
    <t>Atlas</t>
  </si>
  <si>
    <t>Prometheus</t>
  </si>
  <si>
    <t>Pandora</t>
  </si>
  <si>
    <t>Epimetheus</t>
  </si>
  <si>
    <t>Janus</t>
  </si>
  <si>
    <t>Mimas</t>
  </si>
  <si>
    <t>Enceladus</t>
  </si>
  <si>
    <t>Thetys/Telesto/Calypso</t>
  </si>
  <si>
    <t>Dione/Helene</t>
  </si>
  <si>
    <t>Rhea</t>
  </si>
  <si>
    <t>Titan</t>
  </si>
  <si>
    <t>Hiperion</t>
  </si>
  <si>
    <t>Iapetus</t>
  </si>
  <si>
    <t>Phoebe</t>
  </si>
  <si>
    <r>
      <t>R</t>
    </r>
    <r>
      <rPr>
        <vertAlign val="superscript"/>
        <sz val="10"/>
        <rFont val="Calibri"/>
        <family val="2"/>
      </rPr>
      <t xml:space="preserve">2 </t>
    </r>
    <r>
      <rPr>
        <sz val="12"/>
        <color theme="1"/>
        <rFont val="Calibri"/>
        <family val="2"/>
      </rPr>
      <t>indicates how close the experimental data fits with the theory. The closer to 1 the better.</t>
    </r>
  </si>
  <si>
    <t>A. Solar System</t>
  </si>
  <si>
    <t>Metis</t>
  </si>
  <si>
    <t>Adrastea</t>
  </si>
  <si>
    <t>Amalthea</t>
  </si>
  <si>
    <t>Thebe</t>
  </si>
  <si>
    <t>Io</t>
  </si>
  <si>
    <t>Europa</t>
  </si>
  <si>
    <t>Ganymede</t>
  </si>
  <si>
    <t>Callisto</t>
  </si>
  <si>
    <t>Leda</t>
  </si>
  <si>
    <t>Himalia</t>
  </si>
  <si>
    <t>Lysithea</t>
  </si>
  <si>
    <t>Elara</t>
  </si>
  <si>
    <t>Ananke</t>
  </si>
  <si>
    <t>Carme</t>
  </si>
  <si>
    <t>Pasiphae</t>
  </si>
  <si>
    <t>Sinope</t>
  </si>
  <si>
    <t>B. Jupiter with Satellites</t>
  </si>
  <si>
    <t>C. Saturn with Satellites</t>
  </si>
  <si>
    <t>In astronomy, Kepler's laws of planetary motion, published by Johannes Kepler between 1609 and 1619, describe the orbits of planets around the Sun. This spreadsheet illustrates all 3 laws: how (1) planets move in elliptical orbits with the Sun as a focus, (2) a planet covers the same area of space in the same amount of time no matter where it is in its orbit, and (3) a planet’s orbital period is proportional to the size of its orbit (its semi-major axis).</t>
  </si>
  <si>
    <t>All Rights Reserved:  © Astronomy Morsels.</t>
  </si>
  <si>
    <t>I'm solely responsible for the input and express no warranty.  Use at your own risk.</t>
  </si>
  <si>
    <t>Nonetheless, this spreadsheet has been carefully reviewed, and calculation results have been compared with other applications.</t>
  </si>
  <si>
    <t>eccentricity</t>
  </si>
  <si>
    <t>F1</t>
  </si>
  <si>
    <t>F2</t>
  </si>
  <si>
    <t># steps</t>
  </si>
  <si>
    <t>increment</t>
  </si>
  <si>
    <t>eccentricity = 0: circle; eccentricity &gt; 0: ellipse two focus points (foci) F1 and F2.</t>
  </si>
  <si>
    <t>Ellipse</t>
  </si>
  <si>
    <t>angle</t>
  </si>
  <si>
    <t>As the Planet moves in its orbit around the sun (F1), equal areas are covered in equal times by adjusting the Planet's velocity.</t>
  </si>
  <si>
    <t>Perihelion</t>
  </si>
  <si>
    <t>Aphelion</t>
  </si>
  <si>
    <t>threshold</t>
  </si>
  <si>
    <t>Orbital time</t>
  </si>
  <si>
    <t>E</t>
  </si>
  <si>
    <r>
      <t>E</t>
    </r>
    <r>
      <rPr>
        <b/>
        <vertAlign val="subscript"/>
        <sz val="12"/>
        <rFont val="Calibri"/>
        <family val="2"/>
      </rPr>
      <t>max</t>
    </r>
    <r>
      <rPr>
        <b/>
        <sz val="12"/>
        <rFont val="Calibri"/>
        <family val="2"/>
      </rPr>
      <t>/E</t>
    </r>
    <r>
      <rPr>
        <b/>
        <vertAlign val="subscript"/>
        <sz val="12"/>
        <rFont val="Calibri"/>
        <family val="2"/>
      </rPr>
      <t>min</t>
    </r>
  </si>
  <si>
    <t>Velocity</t>
  </si>
  <si>
    <r>
      <t>E</t>
    </r>
    <r>
      <rPr>
        <vertAlign val="subscript"/>
        <sz val="12"/>
        <rFont val="Calibri"/>
        <family val="2"/>
      </rPr>
      <t>max</t>
    </r>
    <r>
      <rPr>
        <sz val="12"/>
        <rFont val="Calibri"/>
        <family val="2"/>
      </rPr>
      <t>/E</t>
    </r>
    <r>
      <rPr>
        <vertAlign val="subscript"/>
        <sz val="12"/>
        <rFont val="Calibri"/>
        <family val="2"/>
      </rPr>
      <t>min</t>
    </r>
  </si>
  <si>
    <t>Current value</t>
  </si>
  <si>
    <r>
      <t>E</t>
    </r>
    <r>
      <rPr>
        <vertAlign val="subscript"/>
        <sz val="14"/>
        <color rgb="FF000000"/>
        <rFont val="Calibri"/>
        <family val="2"/>
      </rPr>
      <t>max</t>
    </r>
    <r>
      <rPr>
        <sz val="14"/>
        <color rgb="FF000000"/>
        <rFont val="Calibri"/>
        <family val="2"/>
      </rPr>
      <t>/E</t>
    </r>
    <r>
      <rPr>
        <vertAlign val="subscript"/>
        <sz val="14"/>
        <color rgb="FF000000"/>
        <rFont val="Calibri"/>
        <family val="2"/>
      </rPr>
      <t>min</t>
    </r>
  </si>
  <si>
    <t>V1.1</t>
  </si>
  <si>
    <t>The square of a planet's orbital period is proportional to the cube of the length of the semi-major axis of its orbit.</t>
  </si>
  <si>
    <t>Input</t>
  </si>
  <si>
    <t>Inputs</t>
  </si>
  <si>
    <t>Source</t>
  </si>
  <si>
    <r>
      <t>Planet</t>
    </r>
    <r>
      <rPr>
        <vertAlign val="subscript"/>
        <sz val="12"/>
        <color theme="0"/>
        <rFont val="Calibri"/>
        <family val="2"/>
      </rPr>
      <t>t</t>
    </r>
  </si>
  <si>
    <r>
      <t>Planet</t>
    </r>
    <r>
      <rPr>
        <vertAlign val="subscript"/>
        <sz val="12"/>
        <color theme="1"/>
        <rFont val="Calibri"/>
        <family val="2"/>
      </rPr>
      <t>t</t>
    </r>
  </si>
  <si>
    <r>
      <t>Planet</t>
    </r>
    <r>
      <rPr>
        <vertAlign val="subscript"/>
        <sz val="12"/>
        <color theme="1"/>
        <rFont val="Calibri"/>
        <family val="2"/>
      </rPr>
      <t>t-1</t>
    </r>
  </si>
  <si>
    <t>t-10</t>
  </si>
  <si>
    <r>
      <t>Planet</t>
    </r>
    <r>
      <rPr>
        <vertAlign val="subscript"/>
        <sz val="12"/>
        <color theme="0"/>
        <rFont val="Calibri"/>
        <family val="2"/>
      </rPr>
      <t>t-10</t>
    </r>
  </si>
  <si>
    <t>Source (2)</t>
  </si>
  <si>
    <t>Source (1)</t>
  </si>
  <si>
    <r>
      <t>E</t>
    </r>
    <r>
      <rPr>
        <vertAlign val="subscript"/>
        <sz val="12"/>
        <rFont val="Calibri"/>
        <family val="2"/>
      </rPr>
      <t>24</t>
    </r>
  </si>
  <si>
    <r>
      <t>E</t>
    </r>
    <r>
      <rPr>
        <vertAlign val="subscript"/>
        <sz val="12"/>
        <rFont val="Calibri"/>
        <family val="2"/>
      </rPr>
      <t>25</t>
    </r>
  </si>
  <si>
    <t>Kepler's Third Law</t>
  </si>
  <si>
    <r>
      <rPr>
        <b/>
        <sz val="14"/>
        <color theme="0"/>
        <rFont val="Calibri"/>
        <family val="2"/>
      </rPr>
      <t>Compiled by</t>
    </r>
    <r>
      <rPr>
        <sz val="14"/>
        <color theme="0"/>
        <rFont val="Calibri"/>
        <family val="2"/>
      </rPr>
      <t>: Anton Viola (Astronomy Morsels).</t>
    </r>
  </si>
  <si>
    <r>
      <rPr>
        <b/>
        <sz val="14"/>
        <color theme="0"/>
        <rFont val="Calibri"/>
        <family val="2"/>
      </rPr>
      <t>Latest update</t>
    </r>
    <r>
      <rPr>
        <sz val="14"/>
        <color theme="0"/>
        <rFont val="Calibri"/>
        <family val="2"/>
      </rPr>
      <t>: 26th April,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</si>
</sst>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0.0000"/>
    <numFmt numFmtId="165" formatCode="_(* #,##0_);_(* \(#,##0\);_(* &quot;-&quot;??_);_(@_)"/>
    <numFmt numFmtId="166" formatCode="0.000000"/>
    <numFmt numFmtId="167" formatCode="_(* #,##0.000000_);_(* \(#,##0.000000\);_(* &quot;-&quot;??_);_(@_)"/>
    <numFmt numFmtId="168" formatCode="0.0000E+00"/>
    <numFmt numFmtId="169" formatCode="0.00000E+00"/>
    <numFmt numFmtId="170" formatCode="_(* #,##0.0000_);_(* \(#,##0.0000\);_(* &quot;-&quot;??_);_(@_)"/>
    <numFmt numFmtId="171" formatCode="0.000"/>
    <numFmt numFmtId="172" formatCode="0.00000"/>
  </numFmts>
  <fonts count="35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6"/>
      <color theme="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color theme="1"/>
      <name val="Aptos Narrow"/>
      <family val="2"/>
      <scheme val="minor"/>
    </font>
    <font>
      <sz val="8"/>
      <name val="Calibri"/>
      <family val="2"/>
    </font>
    <font>
      <sz val="9"/>
      <name val="Calibri"/>
      <family val="2"/>
    </font>
    <font>
      <sz val="12"/>
      <color theme="1"/>
      <name val="Calibri"/>
      <family val="2"/>
    </font>
    <font>
      <vertAlign val="superscript"/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vertAlign val="subscript"/>
      <sz val="12"/>
      <name val="Calibri"/>
      <family val="2"/>
    </font>
    <font>
      <b/>
      <sz val="12"/>
      <color theme="0"/>
      <name val="Calibri"/>
      <family val="2"/>
    </font>
    <font>
      <u/>
      <sz val="12"/>
      <color theme="10"/>
      <name val="Calibri"/>
      <family val="2"/>
    </font>
    <font>
      <sz val="12"/>
      <color theme="0"/>
      <name val="Calibri"/>
      <family val="2"/>
    </font>
    <font>
      <sz val="10"/>
      <name val="Calibri"/>
      <family val="2"/>
    </font>
    <font>
      <b/>
      <vertAlign val="subscript"/>
      <sz val="12"/>
      <name val="Calibri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4"/>
      <color rgb="FF000000"/>
      <name val="Calibri"/>
      <family val="2"/>
    </font>
    <font>
      <vertAlign val="subscript"/>
      <sz val="14"/>
      <color rgb="FF000000"/>
      <name val="Calibri"/>
      <family val="2"/>
    </font>
    <font>
      <sz val="8"/>
      <color theme="0"/>
      <name val="Arial"/>
      <family val="2"/>
    </font>
    <font>
      <u/>
      <sz val="12"/>
      <color theme="1"/>
      <name val="Calibri"/>
      <family val="2"/>
    </font>
    <font>
      <vertAlign val="subscript"/>
      <sz val="12"/>
      <color theme="0"/>
      <name val="Calibri"/>
      <family val="2"/>
    </font>
    <font>
      <vertAlign val="subscript"/>
      <sz val="12"/>
      <color theme="1"/>
      <name val="Calibri"/>
      <family val="2"/>
    </font>
    <font>
      <b/>
      <sz val="16"/>
      <color theme="0"/>
      <name val="Calibri"/>
      <family val="2"/>
    </font>
    <font>
      <i/>
      <sz val="14"/>
      <color theme="0"/>
      <name val="Calibri"/>
      <family val="2"/>
    </font>
    <font>
      <sz val="14"/>
      <color theme="0"/>
      <name val="Calibri"/>
      <family val="2"/>
    </font>
    <font>
      <b/>
      <sz val="14"/>
      <color theme="0"/>
      <name val="Calibri"/>
      <family val="2"/>
    </font>
    <font>
      <u/>
      <sz val="14"/>
      <color theme="0"/>
      <name val="Calibri"/>
      <family val="2"/>
    </font>
    <font>
      <u/>
      <sz val="12"/>
      <color theme="0"/>
      <name val="Calibri"/>
      <family val="2"/>
    </font>
    <font>
      <sz val="9"/>
      <color theme="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88">
    <xf numFmtId="0" fontId="0" fillId="0" borderId="0" xfId="0"/>
    <xf numFmtId="0" fontId="4" fillId="0" borderId="0" xfId="2" applyFont="1"/>
    <xf numFmtId="0" fontId="7" fillId="0" borderId="0" xfId="2" applyFont="1"/>
    <xf numFmtId="0" fontId="8" fillId="0" borderId="0" xfId="2" applyFont="1"/>
    <xf numFmtId="0" fontId="9" fillId="0" borderId="0" xfId="0" applyFont="1"/>
    <xf numFmtId="0" fontId="11" fillId="0" borderId="0" xfId="2" applyFont="1"/>
    <xf numFmtId="0" fontId="11" fillId="0" borderId="1" xfId="2" applyFont="1" applyBorder="1" applyAlignment="1">
      <alignment horizontal="right"/>
    </xf>
    <xf numFmtId="164" fontId="11" fillId="0" borderId="3" xfId="2" applyNumberFormat="1" applyFont="1" applyBorder="1"/>
    <xf numFmtId="0" fontId="11" fillId="0" borderId="4" xfId="2" applyFont="1" applyBorder="1" applyAlignment="1">
      <alignment horizontal="right"/>
    </xf>
    <xf numFmtId="164" fontId="11" fillId="0" borderId="5" xfId="2" applyNumberFormat="1" applyFont="1" applyBorder="1"/>
    <xf numFmtId="0" fontId="11" fillId="0" borderId="6" xfId="2" applyFont="1" applyBorder="1" applyAlignment="1">
      <alignment horizontal="right"/>
    </xf>
    <xf numFmtId="164" fontId="11" fillId="0" borderId="8" xfId="2" applyNumberFormat="1" applyFont="1" applyBorder="1"/>
    <xf numFmtId="0" fontId="12" fillId="0" borderId="11" xfId="2" applyFont="1" applyBorder="1" applyAlignment="1">
      <alignment horizontal="right"/>
    </xf>
    <xf numFmtId="0" fontId="9" fillId="0" borderId="0" xfId="0" applyFont="1" applyAlignment="1">
      <alignment horizontal="left"/>
    </xf>
    <xf numFmtId="43" fontId="9" fillId="3" borderId="0" xfId="3" applyFont="1" applyFill="1" applyBorder="1" applyAlignment="1">
      <alignment wrapText="1"/>
    </xf>
    <xf numFmtId="165" fontId="9" fillId="3" borderId="0" xfId="3" applyNumberFormat="1" applyFont="1" applyFill="1" applyBorder="1" applyAlignment="1">
      <alignment wrapText="1"/>
    </xf>
    <xf numFmtId="166" fontId="9" fillId="5" borderId="0" xfId="0" applyNumberFormat="1" applyFont="1" applyFill="1"/>
    <xf numFmtId="167" fontId="9" fillId="5" borderId="5" xfId="3" applyNumberFormat="1" applyFont="1" applyFill="1" applyBorder="1"/>
    <xf numFmtId="43" fontId="9" fillId="6" borderId="0" xfId="3" applyFont="1" applyFill="1" applyBorder="1" applyAlignment="1">
      <alignment wrapText="1"/>
    </xf>
    <xf numFmtId="165" fontId="9" fillId="6" borderId="0" xfId="3" applyNumberFormat="1" applyFont="1" applyFill="1" applyBorder="1" applyAlignment="1">
      <alignment wrapText="1"/>
    </xf>
    <xf numFmtId="166" fontId="9" fillId="6" borderId="0" xfId="0" applyNumberFormat="1" applyFont="1" applyFill="1"/>
    <xf numFmtId="167" fontId="9" fillId="6" borderId="5" xfId="3" applyNumberFormat="1" applyFont="1" applyFill="1" applyBorder="1"/>
    <xf numFmtId="43" fontId="9" fillId="3" borderId="7" xfId="3" applyFont="1" applyFill="1" applyBorder="1" applyAlignment="1">
      <alignment wrapText="1"/>
    </xf>
    <xf numFmtId="165" fontId="9" fillId="3" borderId="7" xfId="3" applyNumberFormat="1" applyFont="1" applyFill="1" applyBorder="1" applyAlignment="1">
      <alignment wrapText="1"/>
    </xf>
    <xf numFmtId="166" fontId="9" fillId="5" borderId="7" xfId="0" applyNumberFormat="1" applyFont="1" applyFill="1" applyBorder="1"/>
    <xf numFmtId="167" fontId="9" fillId="5" borderId="8" xfId="3" applyNumberFormat="1" applyFont="1" applyFill="1" applyBorder="1"/>
    <xf numFmtId="169" fontId="9" fillId="0" borderId="0" xfId="0" applyNumberFormat="1" applyFont="1"/>
    <xf numFmtId="10" fontId="9" fillId="0" borderId="0" xfId="4" applyNumberFormat="1" applyFont="1"/>
    <xf numFmtId="168" fontId="9" fillId="0" borderId="0" xfId="0" applyNumberFormat="1" applyFont="1"/>
    <xf numFmtId="0" fontId="11" fillId="3" borderId="4" xfId="1" applyFont="1" applyFill="1" applyBorder="1" applyAlignment="1" applyProtection="1">
      <alignment horizontal="left" vertical="center"/>
    </xf>
    <xf numFmtId="0" fontId="11" fillId="6" borderId="4" xfId="1" applyFont="1" applyFill="1" applyBorder="1" applyAlignment="1" applyProtection="1">
      <alignment horizontal="left" vertical="center"/>
    </xf>
    <xf numFmtId="0" fontId="11" fillId="3" borderId="6" xfId="1" applyFont="1" applyFill="1" applyBorder="1" applyAlignment="1" applyProtection="1">
      <alignment horizontal="left" vertical="center"/>
    </xf>
    <xf numFmtId="0" fontId="13" fillId="7" borderId="2" xfId="0" applyFont="1" applyFill="1" applyBorder="1" applyAlignment="1">
      <alignment horizontal="right"/>
    </xf>
    <xf numFmtId="0" fontId="13" fillId="7" borderId="0" xfId="0" applyFont="1" applyFill="1" applyAlignment="1">
      <alignment horizontal="right"/>
    </xf>
    <xf numFmtId="0" fontId="2" fillId="0" borderId="0" xfId="0" applyFont="1"/>
    <xf numFmtId="0" fontId="11" fillId="0" borderId="0" xfId="2" applyFont="1" applyProtection="1">
      <protection locked="0"/>
    </xf>
    <xf numFmtId="0" fontId="11" fillId="0" borderId="9" xfId="2" applyFont="1" applyBorder="1" applyAlignment="1">
      <alignment horizontal="right"/>
    </xf>
    <xf numFmtId="0" fontId="15" fillId="8" borderId="0" xfId="2" applyFont="1" applyFill="1" applyAlignment="1">
      <alignment horizontal="center"/>
    </xf>
    <xf numFmtId="0" fontId="9" fillId="0" borderId="0" xfId="2" applyFont="1"/>
    <xf numFmtId="170" fontId="9" fillId="3" borderId="2" xfId="3" applyNumberFormat="1" applyFont="1" applyFill="1" applyBorder="1" applyAlignment="1">
      <alignment wrapText="1"/>
    </xf>
    <xf numFmtId="165" fontId="9" fillId="3" borderId="2" xfId="3" applyNumberFormat="1" applyFont="1" applyFill="1" applyBorder="1" applyAlignment="1">
      <alignment wrapText="1"/>
    </xf>
    <xf numFmtId="166" fontId="9" fillId="5" borderId="2" xfId="0" applyNumberFormat="1" applyFont="1" applyFill="1" applyBorder="1"/>
    <xf numFmtId="167" fontId="9" fillId="5" borderId="3" xfId="3" applyNumberFormat="1" applyFont="1" applyFill="1" applyBorder="1"/>
    <xf numFmtId="170" fontId="9" fillId="3" borderId="0" xfId="3" applyNumberFormat="1" applyFont="1" applyFill="1" applyBorder="1" applyAlignment="1">
      <alignment wrapText="1"/>
    </xf>
    <xf numFmtId="170" fontId="9" fillId="6" borderId="0" xfId="3" applyNumberFormat="1" applyFont="1" applyFill="1" applyBorder="1" applyAlignment="1">
      <alignment wrapText="1"/>
    </xf>
    <xf numFmtId="170" fontId="9" fillId="6" borderId="7" xfId="3" applyNumberFormat="1" applyFont="1" applyFill="1" applyBorder="1" applyAlignment="1">
      <alignment wrapText="1"/>
    </xf>
    <xf numFmtId="165" fontId="9" fillId="6" borderId="7" xfId="3" applyNumberFormat="1" applyFont="1" applyFill="1" applyBorder="1" applyAlignment="1">
      <alignment wrapText="1"/>
    </xf>
    <xf numFmtId="166" fontId="9" fillId="6" borderId="7" xfId="0" applyNumberFormat="1" applyFont="1" applyFill="1" applyBorder="1"/>
    <xf numFmtId="167" fontId="9" fillId="6" borderId="8" xfId="3" applyNumberFormat="1" applyFont="1" applyFill="1" applyBorder="1"/>
    <xf numFmtId="0" fontId="18" fillId="0" borderId="0" xfId="1" applyFont="1" applyBorder="1" applyAlignment="1" applyProtection="1">
      <alignment horizontal="left" vertical="center"/>
    </xf>
    <xf numFmtId="170" fontId="9" fillId="0" borderId="0" xfId="3" applyNumberFormat="1" applyFont="1" applyBorder="1" applyAlignment="1">
      <alignment wrapText="1"/>
    </xf>
    <xf numFmtId="165" fontId="9" fillId="0" borderId="0" xfId="3" applyNumberFormat="1" applyFont="1" applyBorder="1" applyAlignment="1">
      <alignment wrapText="1"/>
    </xf>
    <xf numFmtId="0" fontId="11" fillId="3" borderId="1" xfId="1" applyFont="1" applyFill="1" applyBorder="1" applyAlignment="1" applyProtection="1">
      <alignment horizontal="left" vertical="center"/>
    </xf>
    <xf numFmtId="0" fontId="11" fillId="6" borderId="6" xfId="1" applyFont="1" applyFill="1" applyBorder="1" applyAlignment="1" applyProtection="1">
      <alignment horizontal="left" vertical="center"/>
    </xf>
    <xf numFmtId="0" fontId="11" fillId="0" borderId="0" xfId="2" applyFont="1" applyAlignment="1">
      <alignment horizontal="right"/>
    </xf>
    <xf numFmtId="0" fontId="12" fillId="10" borderId="9" xfId="2" applyFont="1" applyFill="1" applyBorder="1" applyAlignment="1">
      <alignment horizontal="right"/>
    </xf>
    <xf numFmtId="0" fontId="12" fillId="10" borderId="10" xfId="2" applyFont="1" applyFill="1" applyBorder="1" applyAlignment="1">
      <alignment horizontal="right"/>
    </xf>
    <xf numFmtId="0" fontId="12" fillId="10" borderId="11" xfId="2" applyFont="1" applyFill="1" applyBorder="1" applyAlignment="1">
      <alignment horizontal="right"/>
    </xf>
    <xf numFmtId="0" fontId="11" fillId="10" borderId="1" xfId="2" applyFont="1" applyFill="1" applyBorder="1" applyAlignment="1">
      <alignment horizontal="right"/>
    </xf>
    <xf numFmtId="1" fontId="11" fillId="10" borderId="3" xfId="2" applyNumberFormat="1" applyFont="1" applyFill="1" applyBorder="1"/>
    <xf numFmtId="0" fontId="11" fillId="10" borderId="4" xfId="2" applyFont="1" applyFill="1" applyBorder="1" applyAlignment="1">
      <alignment horizontal="right"/>
    </xf>
    <xf numFmtId="1" fontId="11" fillId="10" borderId="5" xfId="2" applyNumberFormat="1" applyFont="1" applyFill="1" applyBorder="1"/>
    <xf numFmtId="0" fontId="11" fillId="10" borderId="6" xfId="2" applyFont="1" applyFill="1" applyBorder="1" applyAlignment="1">
      <alignment horizontal="right"/>
    </xf>
    <xf numFmtId="0" fontId="11" fillId="9" borderId="16" xfId="2" applyFont="1" applyFill="1" applyBorder="1"/>
    <xf numFmtId="0" fontId="17" fillId="11" borderId="16" xfId="2" applyFont="1" applyFill="1" applyBorder="1"/>
    <xf numFmtId="0" fontId="12" fillId="0" borderId="16" xfId="2" applyFont="1" applyBorder="1" applyAlignment="1">
      <alignment horizontal="right"/>
    </xf>
    <xf numFmtId="2" fontId="11" fillId="10" borderId="8" xfId="2" applyNumberFormat="1" applyFont="1" applyFill="1" applyBorder="1"/>
    <xf numFmtId="2" fontId="11" fillId="10" borderId="2" xfId="2" applyNumberFormat="1" applyFont="1" applyFill="1" applyBorder="1"/>
    <xf numFmtId="2" fontId="11" fillId="10" borderId="3" xfId="2" applyNumberFormat="1" applyFont="1" applyFill="1" applyBorder="1"/>
    <xf numFmtId="2" fontId="11" fillId="10" borderId="0" xfId="2" applyNumberFormat="1" applyFont="1" applyFill="1"/>
    <xf numFmtId="2" fontId="11" fillId="10" borderId="5" xfId="2" applyNumberFormat="1" applyFont="1" applyFill="1" applyBorder="1"/>
    <xf numFmtId="2" fontId="11" fillId="10" borderId="7" xfId="2" applyNumberFormat="1" applyFont="1" applyFill="1" applyBorder="1"/>
    <xf numFmtId="2" fontId="11" fillId="0" borderId="16" xfId="2" applyNumberFormat="1" applyFont="1" applyBorder="1"/>
    <xf numFmtId="2" fontId="11" fillId="0" borderId="8" xfId="2" applyNumberFormat="1" applyFont="1" applyBorder="1"/>
    <xf numFmtId="2" fontId="11" fillId="0" borderId="11" xfId="2" applyNumberFormat="1" applyFont="1" applyBorder="1"/>
    <xf numFmtId="0" fontId="17" fillId="11" borderId="6" xfId="2" applyFont="1" applyFill="1" applyBorder="1"/>
    <xf numFmtId="2" fontId="11" fillId="0" borderId="15" xfId="2" applyNumberFormat="1" applyFont="1" applyBorder="1"/>
    <xf numFmtId="0" fontId="11" fillId="12" borderId="0" xfId="2" applyFont="1" applyFill="1"/>
    <xf numFmtId="0" fontId="12" fillId="0" borderId="0" xfId="2" applyFont="1" applyAlignment="1">
      <alignment horizontal="right"/>
    </xf>
    <xf numFmtId="164" fontId="12" fillId="4" borderId="3" xfId="2" applyNumberFormat="1" applyFont="1" applyFill="1" applyBorder="1" applyProtection="1">
      <protection locked="0"/>
    </xf>
    <xf numFmtId="0" fontId="9" fillId="0" borderId="16" xfId="2" applyFont="1" applyBorder="1"/>
    <xf numFmtId="0" fontId="17" fillId="12" borderId="16" xfId="2" applyFont="1" applyFill="1" applyBorder="1"/>
    <xf numFmtId="0" fontId="12" fillId="4" borderId="3" xfId="2" applyFont="1" applyFill="1" applyBorder="1" applyProtection="1">
      <protection locked="0"/>
    </xf>
    <xf numFmtId="164" fontId="11" fillId="10" borderId="1" xfId="0" applyNumberFormat="1" applyFont="1" applyFill="1" applyBorder="1" applyAlignment="1">
      <alignment horizontal="right"/>
    </xf>
    <xf numFmtId="164" fontId="11" fillId="10" borderId="3" xfId="0" applyNumberFormat="1" applyFont="1" applyFill="1" applyBorder="1" applyAlignment="1">
      <alignment horizontal="right"/>
    </xf>
    <xf numFmtId="164" fontId="11" fillId="10" borderId="4" xfId="0" applyNumberFormat="1" applyFont="1" applyFill="1" applyBorder="1" applyAlignment="1">
      <alignment horizontal="right"/>
    </xf>
    <xf numFmtId="164" fontId="11" fillId="10" borderId="5" xfId="0" applyNumberFormat="1" applyFont="1" applyFill="1" applyBorder="1" applyAlignment="1">
      <alignment horizontal="right"/>
    </xf>
    <xf numFmtId="164" fontId="11" fillId="10" borderId="6" xfId="0" applyNumberFormat="1" applyFont="1" applyFill="1" applyBorder="1" applyAlignment="1">
      <alignment horizontal="right"/>
    </xf>
    <xf numFmtId="164" fontId="11" fillId="10" borderId="8" xfId="0" applyNumberFormat="1" applyFont="1" applyFill="1" applyBorder="1" applyAlignment="1">
      <alignment horizontal="right"/>
    </xf>
    <xf numFmtId="1" fontId="11" fillId="10" borderId="1" xfId="2" applyNumberFormat="1" applyFont="1" applyFill="1" applyBorder="1"/>
    <xf numFmtId="1" fontId="11" fillId="10" borderId="4" xfId="2" applyNumberFormat="1" applyFont="1" applyFill="1" applyBorder="1"/>
    <xf numFmtId="1" fontId="11" fillId="10" borderId="6" xfId="2" applyNumberFormat="1" applyFont="1" applyFill="1" applyBorder="1"/>
    <xf numFmtId="0" fontId="11" fillId="0" borderId="0" xfId="2" applyFont="1" applyAlignment="1">
      <alignment horizontal="left"/>
    </xf>
    <xf numFmtId="1" fontId="11" fillId="8" borderId="0" xfId="2" applyNumberFormat="1" applyFont="1" applyFill="1"/>
    <xf numFmtId="2" fontId="11" fillId="8" borderId="0" xfId="2" applyNumberFormat="1" applyFont="1" applyFill="1"/>
    <xf numFmtId="164" fontId="11" fillId="8" borderId="0" xfId="0" applyNumberFormat="1" applyFont="1" applyFill="1" applyAlignment="1">
      <alignment horizontal="right"/>
    </xf>
    <xf numFmtId="0" fontId="11" fillId="10" borderId="16" xfId="0" applyFont="1" applyFill="1" applyBorder="1" applyAlignment="1">
      <alignment horizontal="left"/>
    </xf>
    <xf numFmtId="0" fontId="11" fillId="10" borderId="16" xfId="2" applyFont="1" applyFill="1" applyBorder="1"/>
    <xf numFmtId="164" fontId="11" fillId="10" borderId="16" xfId="2" applyNumberFormat="1" applyFont="1" applyFill="1" applyBorder="1" applyAlignment="1">
      <alignment horizontal="right"/>
    </xf>
    <xf numFmtId="0" fontId="12" fillId="10" borderId="16" xfId="2" applyFont="1" applyFill="1" applyBorder="1" applyAlignment="1">
      <alignment horizontal="right"/>
    </xf>
    <xf numFmtId="1" fontId="12" fillId="4" borderId="11" xfId="2" applyNumberFormat="1" applyFont="1" applyFill="1" applyBorder="1" applyProtection="1">
      <protection locked="0"/>
    </xf>
    <xf numFmtId="1" fontId="11" fillId="0" borderId="5" xfId="2" applyNumberFormat="1" applyFont="1" applyBorder="1"/>
    <xf numFmtId="0" fontId="11" fillId="0" borderId="0" xfId="0" applyFont="1" applyAlignment="1">
      <alignment horizontal="right"/>
    </xf>
    <xf numFmtId="0" fontId="11" fillId="0" borderId="0" xfId="0" applyFont="1"/>
    <xf numFmtId="0" fontId="11" fillId="10" borderId="3" xfId="2" applyFont="1" applyFill="1" applyBorder="1" applyAlignment="1">
      <alignment horizontal="right"/>
    </xf>
    <xf numFmtId="1" fontId="11" fillId="10" borderId="6" xfId="2" applyNumberFormat="1" applyFont="1" applyFill="1" applyBorder="1" applyAlignment="1">
      <alignment horizontal="right"/>
    </xf>
    <xf numFmtId="171" fontId="11" fillId="10" borderId="8" xfId="2" applyNumberFormat="1" applyFont="1" applyFill="1" applyBorder="1" applyAlignment="1">
      <alignment horizontal="right"/>
    </xf>
    <xf numFmtId="0" fontId="11" fillId="10" borderId="1" xfId="0" applyFont="1" applyFill="1" applyBorder="1" applyAlignment="1">
      <alignment horizontal="right"/>
    </xf>
    <xf numFmtId="0" fontId="22" fillId="10" borderId="3" xfId="0" applyFont="1" applyFill="1" applyBorder="1" applyAlignment="1">
      <alignment horizontal="center" vertical="center" readingOrder="1"/>
    </xf>
    <xf numFmtId="1" fontId="11" fillId="10" borderId="6" xfId="0" applyNumberFormat="1" applyFont="1" applyFill="1" applyBorder="1" applyAlignment="1">
      <alignment horizontal="right"/>
    </xf>
    <xf numFmtId="171" fontId="11" fillId="10" borderId="8" xfId="0" applyNumberFormat="1" applyFont="1" applyFill="1" applyBorder="1" applyAlignment="1">
      <alignment horizontal="right"/>
    </xf>
    <xf numFmtId="0" fontId="12" fillId="10" borderId="1" xfId="2" applyFont="1" applyFill="1" applyBorder="1" applyAlignment="1">
      <alignment horizontal="right"/>
    </xf>
    <xf numFmtId="0" fontId="12" fillId="10" borderId="2" xfId="2" applyFont="1" applyFill="1" applyBorder="1" applyAlignment="1">
      <alignment horizontal="right"/>
    </xf>
    <xf numFmtId="0" fontId="12" fillId="10" borderId="3" xfId="2" applyFont="1" applyFill="1" applyBorder="1" applyAlignment="1">
      <alignment horizontal="right"/>
    </xf>
    <xf numFmtId="0" fontId="12" fillId="10" borderId="1" xfId="0" applyFont="1" applyFill="1" applyBorder="1" applyAlignment="1">
      <alignment horizontal="right"/>
    </xf>
    <xf numFmtId="0" fontId="12" fillId="10" borderId="3" xfId="0" applyFont="1" applyFill="1" applyBorder="1" applyAlignment="1">
      <alignment horizontal="right"/>
    </xf>
    <xf numFmtId="2" fontId="24" fillId="0" borderId="0" xfId="2" applyNumberFormat="1" applyFont="1"/>
    <xf numFmtId="0" fontId="24" fillId="0" borderId="0" xfId="2" applyFont="1"/>
    <xf numFmtId="164" fontId="24" fillId="0" borderId="0" xfId="2" applyNumberFormat="1" applyFont="1"/>
    <xf numFmtId="0" fontId="12" fillId="4" borderId="0" xfId="2" applyFont="1" applyFill="1" applyAlignment="1">
      <alignment horizontal="right"/>
    </xf>
    <xf numFmtId="172" fontId="11" fillId="10" borderId="16" xfId="2" applyNumberFormat="1" applyFont="1" applyFill="1" applyBorder="1"/>
    <xf numFmtId="0" fontId="25" fillId="0" borderId="0" xfId="1" applyFont="1" applyAlignment="1">
      <alignment horizontal="center"/>
    </xf>
    <xf numFmtId="1" fontId="11" fillId="0" borderId="0" xfId="2" applyNumberFormat="1" applyFont="1"/>
    <xf numFmtId="164" fontId="11" fillId="0" borderId="0" xfId="2" applyNumberFormat="1" applyFont="1"/>
    <xf numFmtId="0" fontId="11" fillId="0" borderId="1" xfId="2" applyFont="1" applyBorder="1"/>
    <xf numFmtId="0" fontId="11" fillId="0" borderId="2" xfId="2" applyFont="1" applyBorder="1" applyAlignment="1">
      <alignment horizontal="right"/>
    </xf>
    <xf numFmtId="0" fontId="11" fillId="0" borderId="3" xfId="2" applyFont="1" applyBorder="1" applyAlignment="1">
      <alignment horizontal="right"/>
    </xf>
    <xf numFmtId="164" fontId="11" fillId="0" borderId="7" xfId="2" applyNumberFormat="1" applyFont="1" applyBorder="1"/>
    <xf numFmtId="164" fontId="11" fillId="0" borderId="2" xfId="2" applyNumberFormat="1" applyFont="1" applyBorder="1"/>
    <xf numFmtId="0" fontId="11" fillId="10" borderId="9" xfId="2" applyFont="1" applyFill="1" applyBorder="1" applyAlignment="1">
      <alignment horizontal="right"/>
    </xf>
    <xf numFmtId="0" fontId="11" fillId="10" borderId="11" xfId="2" applyFont="1" applyFill="1" applyBorder="1" applyAlignment="1">
      <alignment horizontal="right"/>
    </xf>
    <xf numFmtId="0" fontId="9" fillId="10" borderId="17" xfId="2" applyFont="1" applyFill="1" applyBorder="1"/>
    <xf numFmtId="2" fontId="9" fillId="10" borderId="2" xfId="2" applyNumberFormat="1" applyFont="1" applyFill="1" applyBorder="1"/>
    <xf numFmtId="2" fontId="9" fillId="10" borderId="3" xfId="2" applyNumberFormat="1" applyFont="1" applyFill="1" applyBorder="1"/>
    <xf numFmtId="0" fontId="9" fillId="10" borderId="15" xfId="2" applyFont="1" applyFill="1" applyBorder="1"/>
    <xf numFmtId="2" fontId="9" fillId="10" borderId="7" xfId="2" applyNumberFormat="1" applyFont="1" applyFill="1" applyBorder="1"/>
    <xf numFmtId="2" fontId="9" fillId="10" borderId="8" xfId="2" applyNumberFormat="1" applyFont="1" applyFill="1" applyBorder="1"/>
    <xf numFmtId="0" fontId="16" fillId="0" borderId="0" xfId="1" applyFont="1"/>
    <xf numFmtId="0" fontId="16" fillId="0" borderId="0" xfId="1" applyFont="1" applyFill="1"/>
    <xf numFmtId="0" fontId="16" fillId="0" borderId="0" xfId="1" applyFont="1" applyAlignment="1"/>
    <xf numFmtId="0" fontId="30" fillId="12" borderId="1" xfId="0" applyFont="1" applyFill="1" applyBorder="1" applyAlignment="1">
      <alignment horizontal="left"/>
    </xf>
    <xf numFmtId="0" fontId="30" fillId="12" borderId="2" xfId="0" applyFont="1" applyFill="1" applyBorder="1" applyAlignment="1">
      <alignment horizontal="center"/>
    </xf>
    <xf numFmtId="0" fontId="32" fillId="12" borderId="3" xfId="1" applyFont="1" applyFill="1" applyBorder="1" applyAlignment="1">
      <alignment horizontal="center"/>
    </xf>
    <xf numFmtId="0" fontId="32" fillId="12" borderId="4" xfId="1" applyFont="1" applyFill="1" applyBorder="1" applyAlignment="1">
      <alignment horizontal="left"/>
    </xf>
    <xf numFmtId="0" fontId="30" fillId="12" borderId="0" xfId="0" applyFont="1" applyFill="1" applyAlignment="1">
      <alignment horizontal="center"/>
    </xf>
    <xf numFmtId="0" fontId="30" fillId="12" borderId="5" xfId="0" applyFont="1" applyFill="1" applyBorder="1" applyAlignment="1">
      <alignment horizontal="center"/>
    </xf>
    <xf numFmtId="0" fontId="30" fillId="12" borderId="6" xfId="1" applyFont="1" applyFill="1" applyBorder="1" applyAlignment="1">
      <alignment horizontal="left"/>
    </xf>
    <xf numFmtId="0" fontId="30" fillId="12" borderId="7" xfId="1" applyFont="1" applyFill="1" applyBorder="1" applyAlignment="1">
      <alignment horizontal="left"/>
    </xf>
    <xf numFmtId="0" fontId="31" fillId="12" borderId="8" xfId="0" applyFont="1" applyFill="1" applyBorder="1" applyAlignment="1">
      <alignment horizontal="center"/>
    </xf>
    <xf numFmtId="0" fontId="30" fillId="12" borderId="2" xfId="0" applyFont="1" applyFill="1" applyBorder="1"/>
    <xf numFmtId="0" fontId="30" fillId="12" borderId="0" xfId="0" applyFont="1" applyFill="1"/>
    <xf numFmtId="0" fontId="30" fillId="12" borderId="7" xfId="0" applyFont="1" applyFill="1" applyBorder="1"/>
    <xf numFmtId="0" fontId="9" fillId="12" borderId="0" xfId="0" applyFont="1" applyFill="1"/>
    <xf numFmtId="0" fontId="29" fillId="12" borderId="0" xfId="0" applyFont="1" applyFill="1" applyAlignment="1">
      <alignment horizontal="center" vertical="center" wrapText="1"/>
    </xf>
    <xf numFmtId="0" fontId="33" fillId="12" borderId="1" xfId="1" applyFont="1" applyFill="1" applyBorder="1" applyAlignment="1">
      <alignment horizontal="center"/>
    </xf>
    <xf numFmtId="0" fontId="33" fillId="12" borderId="2" xfId="1" applyFont="1" applyFill="1" applyBorder="1" applyAlignment="1">
      <alignment horizontal="center"/>
    </xf>
    <xf numFmtId="0" fontId="33" fillId="12" borderId="12" xfId="1" applyFont="1" applyFill="1" applyBorder="1" applyAlignment="1">
      <alignment horizontal="center"/>
    </xf>
    <xf numFmtId="0" fontId="34" fillId="12" borderId="4" xfId="0" applyFont="1" applyFill="1" applyBorder="1" applyAlignment="1">
      <alignment horizontal="center"/>
    </xf>
    <xf numFmtId="0" fontId="34" fillId="12" borderId="0" xfId="0" applyFont="1" applyFill="1" applyAlignment="1">
      <alignment horizontal="center"/>
    </xf>
    <xf numFmtId="0" fontId="34" fillId="12" borderId="13" xfId="0" applyFont="1" applyFill="1" applyBorder="1" applyAlignment="1">
      <alignment horizontal="center"/>
    </xf>
    <xf numFmtId="0" fontId="34" fillId="12" borderId="6" xfId="0" applyFont="1" applyFill="1" applyBorder="1" applyAlignment="1">
      <alignment horizontal="center"/>
    </xf>
    <xf numFmtId="0" fontId="34" fillId="12" borderId="7" xfId="0" applyFont="1" applyFill="1" applyBorder="1" applyAlignment="1">
      <alignment horizontal="center"/>
    </xf>
    <xf numFmtId="0" fontId="34" fillId="12" borderId="14" xfId="0" applyFont="1" applyFill="1" applyBorder="1" applyAlignment="1">
      <alignment horizontal="center"/>
    </xf>
    <xf numFmtId="0" fontId="28" fillId="2" borderId="0" xfId="2" applyFont="1" applyFill="1" applyAlignment="1">
      <alignment horizontal="center"/>
    </xf>
    <xf numFmtId="0" fontId="28" fillId="2" borderId="5" xfId="2" applyFont="1" applyFill="1" applyBorder="1" applyAlignment="1">
      <alignment horizontal="center"/>
    </xf>
    <xf numFmtId="0" fontId="12" fillId="10" borderId="9" xfId="2" applyFont="1" applyFill="1" applyBorder="1" applyAlignment="1">
      <alignment horizontal="center"/>
    </xf>
    <xf numFmtId="0" fontId="12" fillId="10" borderId="10" xfId="2" applyFont="1" applyFill="1" applyBorder="1" applyAlignment="1">
      <alignment horizontal="center"/>
    </xf>
    <xf numFmtId="0" fontId="12" fillId="10" borderId="11" xfId="2" applyFont="1" applyFill="1" applyBorder="1" applyAlignment="1">
      <alignment horizontal="center"/>
    </xf>
    <xf numFmtId="0" fontId="9" fillId="13" borderId="9" xfId="2" applyFont="1" applyFill="1" applyBorder="1" applyAlignment="1">
      <alignment horizontal="center"/>
    </xf>
    <xf numFmtId="0" fontId="9" fillId="13" borderId="10" xfId="2" applyFont="1" applyFill="1" applyBorder="1" applyAlignment="1">
      <alignment horizontal="center"/>
    </xf>
    <xf numFmtId="0" fontId="9" fillId="13" borderId="11" xfId="2" applyFont="1" applyFill="1" applyBorder="1" applyAlignment="1">
      <alignment horizontal="center"/>
    </xf>
    <xf numFmtId="0" fontId="9" fillId="14" borderId="9" xfId="2" applyFont="1" applyFill="1" applyBorder="1" applyAlignment="1">
      <alignment horizontal="center"/>
    </xf>
    <xf numFmtId="0" fontId="9" fillId="14" borderId="10" xfId="2" applyFont="1" applyFill="1" applyBorder="1" applyAlignment="1">
      <alignment horizontal="center"/>
    </xf>
    <xf numFmtId="0" fontId="9" fillId="14" borderId="11" xfId="2" applyFont="1" applyFill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9" fillId="0" borderId="0" xfId="2" applyFont="1" applyAlignment="1">
      <alignment horizontal="center" vertical="justify" wrapText="1"/>
    </xf>
    <xf numFmtId="0" fontId="28" fillId="2" borderId="6" xfId="2" applyFont="1" applyFill="1" applyBorder="1" applyAlignment="1">
      <alignment horizontal="center"/>
    </xf>
    <xf numFmtId="0" fontId="28" fillId="2" borderId="7" xfId="2" applyFont="1" applyFill="1" applyBorder="1" applyAlignment="1">
      <alignment horizontal="center"/>
    </xf>
    <xf numFmtId="0" fontId="13" fillId="7" borderId="1" xfId="0" applyFont="1" applyFill="1" applyBorder="1" applyAlignment="1">
      <alignment horizontal="left" vertical="center"/>
    </xf>
    <xf numFmtId="0" fontId="13" fillId="7" borderId="4" xfId="0" applyFont="1" applyFill="1" applyBorder="1" applyAlignment="1">
      <alignment horizontal="left" vertical="center"/>
    </xf>
    <xf numFmtId="0" fontId="28" fillId="2" borderId="9" xfId="2" applyFont="1" applyFill="1" applyBorder="1" applyAlignment="1">
      <alignment horizontal="center"/>
    </xf>
    <xf numFmtId="0" fontId="28" fillId="2" borderId="10" xfId="2" applyFont="1" applyFill="1" applyBorder="1" applyAlignment="1">
      <alignment horizontal="center"/>
    </xf>
    <xf numFmtId="0" fontId="28" fillId="2" borderId="11" xfId="2" applyFont="1" applyFill="1" applyBorder="1" applyAlignment="1">
      <alignment horizontal="center"/>
    </xf>
    <xf numFmtId="0" fontId="13" fillId="7" borderId="6" xfId="0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</cellXfs>
  <cellStyles count="5">
    <cellStyle name="Comma" xfId="3" builtinId="3"/>
    <cellStyle name="Hyperlink" xfId="1" builtinId="8"/>
    <cellStyle name="Normal" xfId="0" builtinId="0"/>
    <cellStyle name="Normal 2" xfId="2" xr:uid="{D852CDB5-87B3-2A4A-8093-096986B885B1}"/>
    <cellStyle name="Per cent" xfId="4" builtinId="5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condense val="0"/>
        <extend val="0"/>
        <color indexed="47"/>
      </font>
    </dxf>
    <dxf>
      <font>
        <condense val="0"/>
        <extend val="0"/>
        <color indexed="4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9687079678977E-2"/>
          <c:y val="6.5070495946289081E-2"/>
          <c:w val="0.91692061328138141"/>
          <c:h val="0.87331455085809029"/>
        </c:manualLayout>
      </c:layout>
      <c:scatterChart>
        <c:scatterStyle val="smoothMarker"/>
        <c:varyColors val="0"/>
        <c:ser>
          <c:idx val="0"/>
          <c:order val="0"/>
          <c:tx>
            <c:v>F2</c:v>
          </c:tx>
          <c:marker>
            <c:symbol val="circle"/>
            <c:size val="1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3-44AE-494C-8D6B-16336D87699B}"/>
              </c:ext>
            </c:extLst>
          </c:dPt>
          <c:dLbls>
            <c:dLbl>
              <c:idx val="0"/>
              <c:layout>
                <c:manualLayout>
                  <c:x val="-3.5583941605839414E-2"/>
                  <c:y val="-2.518656716417910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b="1">
                        <a:latin typeface="Calibri" panose="020F0502020204030204" pitchFamily="34" charset="0"/>
                        <a:cs typeface="Calibri" panose="020F0502020204030204" pitchFamily="34" charset="0"/>
                      </a:defRPr>
                    </a:pPr>
                    <a:r>
                      <a:rPr lang="en-US" b="1">
                        <a:latin typeface="Calibri" panose="020F0502020204030204" pitchFamily="34" charset="0"/>
                        <a:cs typeface="Calibri" panose="020F0502020204030204" pitchFamily="34" charset="0"/>
                      </a:rPr>
                      <a:t>F2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131386861313867E-2"/>
                      <c:h val="5.50373134328358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44AE-494C-8D6B-16336D87699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'Law 1 - Elliptical Orbit'!$J$10</c:f>
              <c:numCache>
                <c:formatCode>0.00</c:formatCode>
                <c:ptCount val="1"/>
                <c:pt idx="0">
                  <c:v>0.94345635304972641</c:v>
                </c:pt>
              </c:numCache>
            </c:numRef>
          </c:xVal>
          <c:yVal>
            <c:numRef>
              <c:f>'Law 1 - Elliptical Orbit'!$K$10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C61-1140-B78A-74445CCAC518}"/>
            </c:ext>
          </c:extLst>
        </c:ser>
        <c:ser>
          <c:idx val="1"/>
          <c:order val="1"/>
          <c:tx>
            <c:v>F1</c:v>
          </c:tx>
          <c:spPr>
            <a:ln w="38100">
              <a:noFill/>
            </a:ln>
          </c:spPr>
          <c:marker>
            <c:symbol val="circle"/>
            <c:size val="11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Pt>
            <c:idx val="0"/>
            <c:marker>
              <c:spPr>
                <a:solidFill>
                  <a:srgbClr val="FFFF00"/>
                </a:solidFill>
                <a:ln>
                  <a:solidFill>
                    <a:srgbClr val="FFFF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919E-E24F-8452-27610772F314}"/>
              </c:ext>
            </c:extLst>
          </c:dPt>
          <c:dLbls>
            <c:dLbl>
              <c:idx val="0"/>
              <c:layout>
                <c:manualLayout>
                  <c:x val="-6.569343065693431E-2"/>
                  <c:y val="-2.518656716417917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b="1">
                        <a:latin typeface="Calibri" panose="020F0502020204030204" pitchFamily="34" charset="0"/>
                        <a:cs typeface="Calibri" panose="020F0502020204030204" pitchFamily="34" charset="0"/>
                      </a:defRPr>
                    </a:pPr>
                    <a:r>
                      <a:rPr lang="en-US" b="1">
                        <a:latin typeface="Calibri" panose="020F0502020204030204" pitchFamily="34" charset="0"/>
                        <a:cs typeface="Calibri" panose="020F0502020204030204" pitchFamily="34" charset="0"/>
                      </a:rPr>
                      <a:t>F1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058394160583951E-2"/>
                      <c:h val="6.25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919E-E24F-8452-27610772F31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'Law 1 - Elliptical Orbit'!$J$9</c:f>
              <c:numCache>
                <c:formatCode>0.00</c:formatCode>
                <c:ptCount val="1"/>
                <c:pt idx="0">
                  <c:v>-0.94345635304972641</c:v>
                </c:pt>
              </c:numCache>
            </c:numRef>
          </c:xVal>
          <c:yVal>
            <c:numRef>
              <c:f>'Law 1 - Elliptical Orbit'!$K$9:$K$9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C61-1140-B78A-74445CCAC518}"/>
            </c:ext>
          </c:extLst>
        </c:ser>
        <c:ser>
          <c:idx val="2"/>
          <c:order val="2"/>
          <c:tx>
            <c:v>Ellipse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'Law 1 - Elliptical Orbit'!$P$4:$P$64</c:f>
              <c:numCache>
                <c:formatCode>0.00</c:formatCode>
                <c:ptCount val="61"/>
                <c:pt idx="0">
                  <c:v>3.144854510165755</c:v>
                </c:pt>
                <c:pt idx="1">
                  <c:v>3.1276266681075096</c:v>
                </c:pt>
                <c:pt idx="2">
                  <c:v>3.0761318937755209</c:v>
                </c:pt>
                <c:pt idx="3">
                  <c:v>2.9909343746933446</c:v>
                </c:pt>
                <c:pt idx="4">
                  <c:v>2.8729675527087721</c:v>
                </c:pt>
                <c:pt idx="5">
                  <c:v>2.7235238970096112</c:v>
                </c:pt>
                <c:pt idx="6">
                  <c:v>2.5442407435607968</c:v>
                </c:pt>
                <c:pt idx="7">
                  <c:v>2.337082356108926</c:v>
                </c:pt>
                <c:pt idx="8">
                  <c:v>2.1043184052976018</c:v>
                </c:pt>
                <c:pt idx="9">
                  <c:v>1.8484991016809003</c:v>
                </c:pt>
                <c:pt idx="10">
                  <c:v>1.572427255082878</c:v>
                </c:pt>
                <c:pt idx="11">
                  <c:v>1.2791275664266093</c:v>
                </c:pt>
                <c:pt idx="12">
                  <c:v>0.97181348847791926</c:v>
                </c:pt>
                <c:pt idx="13">
                  <c:v>0.65385201858441877</c:v>
                </c:pt>
                <c:pt idx="14">
                  <c:v>0.32872680914797542</c:v>
                </c:pt>
                <c:pt idx="15">
                  <c:v>1.9264568220209898E-16</c:v>
                </c:pt>
                <c:pt idx="16">
                  <c:v>-0.32872680914797503</c:v>
                </c:pt>
                <c:pt idx="17">
                  <c:v>-0.65385201858441777</c:v>
                </c:pt>
                <c:pt idx="18">
                  <c:v>-0.97181348847791893</c:v>
                </c:pt>
                <c:pt idx="19">
                  <c:v>-1.2791275664266086</c:v>
                </c:pt>
                <c:pt idx="20">
                  <c:v>-1.5724272550828768</c:v>
                </c:pt>
                <c:pt idx="21">
                  <c:v>-1.8484991016809</c:v>
                </c:pt>
                <c:pt idx="22">
                  <c:v>-2.1043184052976018</c:v>
                </c:pt>
                <c:pt idx="23">
                  <c:v>-2.3370823561089256</c:v>
                </c:pt>
                <c:pt idx="24">
                  <c:v>-2.5442407435607963</c:v>
                </c:pt>
                <c:pt idx="25">
                  <c:v>-2.7235238970096112</c:v>
                </c:pt>
                <c:pt idx="26">
                  <c:v>-2.8729675527087717</c:v>
                </c:pt>
                <c:pt idx="27">
                  <c:v>-2.9909343746933446</c:v>
                </c:pt>
                <c:pt idx="28">
                  <c:v>-3.0761318937755209</c:v>
                </c:pt>
                <c:pt idx="29">
                  <c:v>-3.1276266681075096</c:v>
                </c:pt>
                <c:pt idx="30">
                  <c:v>-3.144854510165755</c:v>
                </c:pt>
                <c:pt idx="31">
                  <c:v>-3.1276266681075096</c:v>
                </c:pt>
                <c:pt idx="32">
                  <c:v>-3.0761318937755209</c:v>
                </c:pt>
                <c:pt idx="33">
                  <c:v>-2.9909343746933446</c:v>
                </c:pt>
                <c:pt idx="34">
                  <c:v>-2.8729675527087726</c:v>
                </c:pt>
                <c:pt idx="35">
                  <c:v>-2.7235238970096107</c:v>
                </c:pt>
                <c:pt idx="36">
                  <c:v>-2.5442407435607972</c:v>
                </c:pt>
                <c:pt idx="37">
                  <c:v>-2.337082356108926</c:v>
                </c:pt>
                <c:pt idx="38">
                  <c:v>-2.1043184052976023</c:v>
                </c:pt>
                <c:pt idx="39">
                  <c:v>-1.8484991016809007</c:v>
                </c:pt>
                <c:pt idx="40">
                  <c:v>-1.5724272550828788</c:v>
                </c:pt>
                <c:pt idx="41">
                  <c:v>-1.2791275664266089</c:v>
                </c:pt>
                <c:pt idx="42">
                  <c:v>-0.9718134884779196</c:v>
                </c:pt>
                <c:pt idx="43">
                  <c:v>-0.65385201858441988</c:v>
                </c:pt>
                <c:pt idx="44">
                  <c:v>-0.32872680914797514</c:v>
                </c:pt>
                <c:pt idx="45">
                  <c:v>-5.7793704660629694E-16</c:v>
                </c:pt>
                <c:pt idx="46">
                  <c:v>0.32872680914797392</c:v>
                </c:pt>
                <c:pt idx="47">
                  <c:v>0.65385201858441599</c:v>
                </c:pt>
                <c:pt idx="48">
                  <c:v>0.97181348847791849</c:v>
                </c:pt>
                <c:pt idx="49">
                  <c:v>1.2791275664266102</c:v>
                </c:pt>
                <c:pt idx="50">
                  <c:v>1.572427255082878</c:v>
                </c:pt>
                <c:pt idx="51">
                  <c:v>1.8484991016808996</c:v>
                </c:pt>
                <c:pt idx="52">
                  <c:v>2.1043184052976005</c:v>
                </c:pt>
                <c:pt idx="53">
                  <c:v>2.337082356108926</c:v>
                </c:pt>
                <c:pt idx="54">
                  <c:v>2.5442407435607963</c:v>
                </c:pt>
                <c:pt idx="55">
                  <c:v>2.7235238970096103</c:v>
                </c:pt>
                <c:pt idx="56">
                  <c:v>2.8729675527087726</c:v>
                </c:pt>
                <c:pt idx="57">
                  <c:v>2.9909343746933446</c:v>
                </c:pt>
                <c:pt idx="58">
                  <c:v>3.0761318937755204</c:v>
                </c:pt>
                <c:pt idx="59">
                  <c:v>3.1276266681075096</c:v>
                </c:pt>
                <c:pt idx="60">
                  <c:v>3.144854510165755</c:v>
                </c:pt>
              </c:numCache>
            </c:numRef>
          </c:xVal>
          <c:yVal>
            <c:numRef>
              <c:f>'Law 1 - Elliptical Orbit'!$Q$4:$Q$64</c:f>
              <c:numCache>
                <c:formatCode>0.00</c:formatCode>
                <c:ptCount val="61"/>
                <c:pt idx="0">
                  <c:v>0</c:v>
                </c:pt>
                <c:pt idx="1">
                  <c:v>0.31358538980296036</c:v>
                </c:pt>
                <c:pt idx="2">
                  <c:v>0.62373507245327797</c:v>
                </c:pt>
                <c:pt idx="3">
                  <c:v>0.92705098312484213</c:v>
                </c:pt>
                <c:pt idx="4">
                  <c:v>1.2202099292274005</c:v>
                </c:pt>
                <c:pt idx="5">
                  <c:v>1.4999999999999998</c:v>
                </c:pt>
                <c:pt idx="6">
                  <c:v>1.7633557568774194</c:v>
                </c:pt>
                <c:pt idx="7">
                  <c:v>2.0073918190765747</c:v>
                </c:pt>
                <c:pt idx="8">
                  <c:v>2.2294344764321825</c:v>
                </c:pt>
                <c:pt idx="9">
                  <c:v>2.4270509831248424</c:v>
                </c:pt>
                <c:pt idx="10">
                  <c:v>2.598076211353316</c:v>
                </c:pt>
                <c:pt idx="11">
                  <c:v>2.7406363729278027</c:v>
                </c:pt>
                <c:pt idx="12">
                  <c:v>2.8531695488854605</c:v>
                </c:pt>
                <c:pt idx="13">
                  <c:v>2.9344428022014166</c:v>
                </c:pt>
                <c:pt idx="14">
                  <c:v>2.9835656861048196</c:v>
                </c:pt>
                <c:pt idx="15">
                  <c:v>3</c:v>
                </c:pt>
                <c:pt idx="16">
                  <c:v>2.9835656861048201</c:v>
                </c:pt>
                <c:pt idx="17">
                  <c:v>2.9344428022014171</c:v>
                </c:pt>
                <c:pt idx="18">
                  <c:v>2.8531695488854609</c:v>
                </c:pt>
                <c:pt idx="19">
                  <c:v>2.7406363729278027</c:v>
                </c:pt>
                <c:pt idx="20">
                  <c:v>2.598076211353316</c:v>
                </c:pt>
                <c:pt idx="21">
                  <c:v>2.4270509831248424</c:v>
                </c:pt>
                <c:pt idx="22">
                  <c:v>2.229434476432183</c:v>
                </c:pt>
                <c:pt idx="23">
                  <c:v>2.0073918190765752</c:v>
                </c:pt>
                <c:pt idx="24">
                  <c:v>1.7633557568774196</c:v>
                </c:pt>
                <c:pt idx="25">
                  <c:v>1.4999999999999998</c:v>
                </c:pt>
                <c:pt idx="26">
                  <c:v>1.2202099292274013</c:v>
                </c:pt>
                <c:pt idx="27">
                  <c:v>0.92705098312484258</c:v>
                </c:pt>
                <c:pt idx="28">
                  <c:v>0.62373507245327797</c:v>
                </c:pt>
                <c:pt idx="29">
                  <c:v>0.31358538980296119</c:v>
                </c:pt>
                <c:pt idx="30">
                  <c:v>3.67544536472586E-16</c:v>
                </c:pt>
                <c:pt idx="31">
                  <c:v>-0.31358538980295914</c:v>
                </c:pt>
                <c:pt idx="32">
                  <c:v>-0.6237350724532772</c:v>
                </c:pt>
                <c:pt idx="33">
                  <c:v>-0.92705098312484324</c:v>
                </c:pt>
                <c:pt idx="34">
                  <c:v>-1.2202099292273996</c:v>
                </c:pt>
                <c:pt idx="35">
                  <c:v>-1.5000000000000004</c:v>
                </c:pt>
                <c:pt idx="36">
                  <c:v>-1.7633557568774192</c:v>
                </c:pt>
                <c:pt idx="37">
                  <c:v>-2.0073918190765747</c:v>
                </c:pt>
                <c:pt idx="38">
                  <c:v>-2.2294344764321821</c:v>
                </c:pt>
                <c:pt idx="39">
                  <c:v>-2.4270509831248419</c:v>
                </c:pt>
                <c:pt idx="40">
                  <c:v>-2.5980762113533151</c:v>
                </c:pt>
                <c:pt idx="41">
                  <c:v>-2.7406363729278027</c:v>
                </c:pt>
                <c:pt idx="42">
                  <c:v>-2.8531695488854605</c:v>
                </c:pt>
                <c:pt idx="43">
                  <c:v>-2.9344428022014166</c:v>
                </c:pt>
                <c:pt idx="44">
                  <c:v>-2.9835656861048201</c:v>
                </c:pt>
                <c:pt idx="45">
                  <c:v>-3</c:v>
                </c:pt>
                <c:pt idx="46">
                  <c:v>-2.9835656861048201</c:v>
                </c:pt>
                <c:pt idx="47">
                  <c:v>-2.9344428022014175</c:v>
                </c:pt>
                <c:pt idx="48">
                  <c:v>-2.8531695488854609</c:v>
                </c:pt>
                <c:pt idx="49">
                  <c:v>-2.7406363729278023</c:v>
                </c:pt>
                <c:pt idx="50">
                  <c:v>-2.598076211353316</c:v>
                </c:pt>
                <c:pt idx="51">
                  <c:v>-2.4270509831248428</c:v>
                </c:pt>
                <c:pt idx="52">
                  <c:v>-2.2294344764321838</c:v>
                </c:pt>
                <c:pt idx="53">
                  <c:v>-2.0073918190765743</c:v>
                </c:pt>
                <c:pt idx="54">
                  <c:v>-1.7633557568774201</c:v>
                </c:pt>
                <c:pt idx="55">
                  <c:v>-1.5000000000000013</c:v>
                </c:pt>
                <c:pt idx="56">
                  <c:v>-1.2202099292274005</c:v>
                </c:pt>
                <c:pt idx="57">
                  <c:v>-0.9270509831248428</c:v>
                </c:pt>
                <c:pt idx="58">
                  <c:v>-0.62373507245327964</c:v>
                </c:pt>
                <c:pt idx="59">
                  <c:v>-0.31358538980296025</c:v>
                </c:pt>
                <c:pt idx="60">
                  <c:v>-7.3508907294517201E-16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4AE-494C-8D6B-16336D87699B}"/>
            </c:ext>
          </c:extLst>
        </c:ser>
        <c:ser>
          <c:idx val="3"/>
          <c:order val="3"/>
          <c:tx>
            <c:v>a</c:v>
          </c:tx>
          <c:dPt>
            <c:idx val="1"/>
            <c:marker>
              <c:symbol val="none"/>
            </c:marker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DB0-A445-ABB5-D090FFA8AF18}"/>
              </c:ext>
            </c:extLst>
          </c:dPt>
          <c:dLbls>
            <c:dLbl>
              <c:idx val="1"/>
              <c:layout>
                <c:manualLayout>
                  <c:x val="-9.5914742451154528E-2"/>
                  <c:y val="0.12953367875647667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200" b="1">
                        <a:latin typeface="Calibri" panose="020F0502020204030204" pitchFamily="34" charset="0"/>
                        <a:cs typeface="Calibri" panose="020F0502020204030204" pitchFamily="34" charset="0"/>
                      </a:defRPr>
                    </a:pPr>
                    <a:r>
                      <a:rPr lang="en-US" sz="1200"/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DB0-A445-ABB5-D090FFA8AF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CH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'Law 1 - Elliptical Orbit'!$C$50:$C$51</c:f>
              <c:numCache>
                <c:formatCode>General</c:formatCode>
                <c:ptCount val="2"/>
                <c:pt idx="0" formatCode="0.00">
                  <c:v>-0.94345635304972641</c:v>
                </c:pt>
                <c:pt idx="1">
                  <c:v>0</c:v>
                </c:pt>
              </c:numCache>
            </c:numRef>
          </c:xVal>
          <c:yVal>
            <c:numRef>
              <c:f>'Law 1 - Elliptical Orbit'!$D$50:$D$51</c:f>
              <c:numCache>
                <c:formatCode>0.0000</c:formatCode>
                <c:ptCount val="2"/>
                <c:pt idx="0" formatCode="0.00">
                  <c:v>0</c:v>
                </c:pt>
                <c:pt idx="1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DB0-A445-ABB5-D090FFA8AF18}"/>
            </c:ext>
          </c:extLst>
        </c:ser>
        <c:ser>
          <c:idx val="4"/>
          <c:order val="4"/>
          <c:tx>
            <c:v>b</c:v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B0-A445-ABB5-D090FFA8AF18}"/>
                </c:ext>
              </c:extLst>
            </c:dLbl>
            <c:dLbl>
              <c:idx val="1"/>
              <c:layout>
                <c:manualLayout>
                  <c:x val="-5.3285968028419835E-3"/>
                  <c:y val="0.1312607944732297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DB0-A445-ABB5-D090FFA8AF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C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'Law 1 - Elliptical Orbit'!$C$53:$C$54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'Law 1 - Elliptical Orbit'!$D$53:$D$54</c:f>
              <c:numCache>
                <c:formatCode>0.0000</c:formatCode>
                <c:ptCount val="2"/>
                <c:pt idx="0" formatCode="General">
                  <c:v>0</c:v>
                </c:pt>
                <c:pt idx="1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DB0-A445-ABB5-D090FFA8AF18}"/>
            </c:ext>
          </c:extLst>
        </c:ser>
        <c:ser>
          <c:idx val="5"/>
          <c:order val="5"/>
          <c:tx>
            <c:v>f</c:v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571936056838372E-2"/>
                  <c:y val="2.072538860103633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200" b="1">
                        <a:latin typeface="Calibri" panose="020F0502020204030204" pitchFamily="34" charset="0"/>
                        <a:cs typeface="Calibri" panose="020F0502020204030204" pitchFamily="34" charset="0"/>
                      </a:defRPr>
                    </a:pPr>
                    <a:r>
                      <a:rPr lang="en-US" sz="1200"/>
                      <a:t>f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5DB0-A445-ABB5-D090FFA8AF1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DB0-A445-ABB5-D090FFA8AF1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'Law 1 - Elliptical Orbit'!$C$56:$C$57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-0.94345635304972641</c:v>
                </c:pt>
              </c:numCache>
            </c:numRef>
          </c:xVal>
          <c:yVal>
            <c:numRef>
              <c:f>'Law 1 - Elliptical Orbit'!$D$56:$D$57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DB0-A445-ABB5-D090FFA8A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94240"/>
        <c:axId val="1"/>
      </c:scatterChart>
      <c:valAx>
        <c:axId val="91494240"/>
        <c:scaling>
          <c:orientation val="minMax"/>
          <c:max val="5"/>
          <c:min val="-5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H"/>
          </a:p>
        </c:txPr>
        <c:crossAx val="1"/>
        <c:crosses val="autoZero"/>
        <c:crossBetween val="midCat"/>
        <c:majorUnit val="1"/>
        <c:minorUnit val="1"/>
      </c:valAx>
      <c:valAx>
        <c:axId val="1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H"/>
          </a:p>
        </c:txPr>
        <c:crossAx val="91494240"/>
        <c:crosses val="autoZero"/>
        <c:crossBetween val="midCat"/>
        <c:majorUnit val="1"/>
        <c:minorUnit val="1"/>
      </c:valAx>
      <c:spPr>
        <a:solidFill>
          <a:schemeClr val="accent2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CH"/>
    </a:p>
  </c:txPr>
  <c:printSettings>
    <c:headerFooter alignWithMargins="0"/>
    <c:pageMargins b="1" l="0.75" r="0.75" t="1" header="0.49212598499999999" footer="0.492125984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037300403875409E-2"/>
          <c:y val="6.0062014102879112E-2"/>
          <c:w val="0.9105154968766469"/>
          <c:h val="0.88291160731232288"/>
        </c:manualLayout>
      </c:layout>
      <c:scatterChart>
        <c:scatterStyle val="smoothMarker"/>
        <c:varyColors val="0"/>
        <c:ser>
          <c:idx val="0"/>
          <c:order val="0"/>
          <c:tx>
            <c:v>Ellipse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'Law 2 - Equal Areas'!$AB$4:$AB$364</c:f>
              <c:numCache>
                <c:formatCode>0.00</c:formatCode>
                <c:ptCount val="361"/>
                <c:pt idx="0">
                  <c:v>3.75</c:v>
                </c:pt>
                <c:pt idx="1">
                  <c:v>3.7494288568364671</c:v>
                </c:pt>
                <c:pt idx="2">
                  <c:v>3.7477156013216093</c:v>
                </c:pt>
                <c:pt idx="3">
                  <c:v>3.7448607553296518</c:v>
                </c:pt>
                <c:pt idx="4">
                  <c:v>3.7408651884743409</c:v>
                </c:pt>
                <c:pt idx="5">
                  <c:v>3.7357301178440459</c:v>
                </c:pt>
                <c:pt idx="6">
                  <c:v>3.729457107631025</c:v>
                </c:pt>
                <c:pt idx="7">
                  <c:v>3.7220480686549573</c:v>
                </c:pt>
                <c:pt idx="8">
                  <c:v>3.7135052577808887</c:v>
                </c:pt>
                <c:pt idx="9">
                  <c:v>3.7038312772317665</c:v>
                </c:pt>
                <c:pt idx="10">
                  <c:v>3.6930290737957803</c:v>
                </c:pt>
                <c:pt idx="11">
                  <c:v>3.68110193792874</c:v>
                </c:pt>
                <c:pt idx="12">
                  <c:v>3.6680535027517713</c:v>
                </c:pt>
                <c:pt idx="13">
                  <c:v>3.6538877429446321</c:v>
                </c:pt>
                <c:pt idx="14">
                  <c:v>3.6386089735349869</c:v>
                </c:pt>
                <c:pt idx="15">
                  <c:v>3.6222218485840063</c:v>
                </c:pt>
                <c:pt idx="16">
                  <c:v>3.6047313597686959</c:v>
                </c:pt>
                <c:pt idx="17">
                  <c:v>3.5861428348613829</c:v>
                </c:pt>
                <c:pt idx="18">
                  <c:v>3.5664619361068257</c:v>
                </c:pt>
                <c:pt idx="19">
                  <c:v>3.545694658497438</c:v>
                </c:pt>
                <c:pt idx="20">
                  <c:v>3.5238473279471565</c:v>
                </c:pt>
                <c:pt idx="21">
                  <c:v>3.5009265993645067</c:v>
                </c:pt>
                <c:pt idx="22">
                  <c:v>3.4769394546254526</c:v>
                </c:pt>
                <c:pt idx="23">
                  <c:v>3.4518932004466514</c:v>
                </c:pt>
                <c:pt idx="24">
                  <c:v>3.4257954661597534</c:v>
                </c:pt>
                <c:pt idx="25">
                  <c:v>3.3986542013874375</c:v>
                </c:pt>
                <c:pt idx="26">
                  <c:v>3.3704776736218762</c:v>
                </c:pt>
                <c:pt idx="27">
                  <c:v>3.3412744657063795</c:v>
                </c:pt>
                <c:pt idx="28">
                  <c:v>3.3110534732209764</c:v>
                </c:pt>
                <c:pt idx="29">
                  <c:v>3.2798239017727342</c:v>
                </c:pt>
                <c:pt idx="30">
                  <c:v>3.247595264191645</c:v>
                </c:pt>
                <c:pt idx="31">
                  <c:v>3.2143773776329212</c:v>
                </c:pt>
                <c:pt idx="32">
                  <c:v>3.1801803605865975</c:v>
                </c:pt>
                <c:pt idx="33">
                  <c:v>3.1450146297953401</c:v>
                </c:pt>
                <c:pt idx="34">
                  <c:v>3.1088908970814062</c:v>
                </c:pt>
                <c:pt idx="35">
                  <c:v>3.0718201660837194</c:v>
                </c:pt>
                <c:pt idx="36">
                  <c:v>3.0338137289060532</c:v>
                </c:pt>
                <c:pt idx="37">
                  <c:v>2.9948831626773482</c:v>
                </c:pt>
                <c:pt idx="38">
                  <c:v>2.9550403260252076</c:v>
                </c:pt>
                <c:pt idx="39">
                  <c:v>2.9142973554636411</c:v>
                </c:pt>
                <c:pt idx="40">
                  <c:v>2.8726666616961674</c:v>
                </c:pt>
                <c:pt idx="41">
                  <c:v>2.8301609258353952</c:v>
                </c:pt>
                <c:pt idx="42">
                  <c:v>2.7867930955402285</c:v>
                </c:pt>
                <c:pt idx="43">
                  <c:v>2.7425763810718897</c:v>
                </c:pt>
                <c:pt idx="44">
                  <c:v>2.6975242512699418</c:v>
                </c:pt>
                <c:pt idx="45">
                  <c:v>2.6516504294495533</c:v>
                </c:pt>
                <c:pt idx="46">
                  <c:v>2.6049688892212401</c:v>
                </c:pt>
                <c:pt idx="47">
                  <c:v>2.5574938502343691</c:v>
                </c:pt>
                <c:pt idx="48">
                  <c:v>2.5092397738457182</c:v>
                </c:pt>
                <c:pt idx="49">
                  <c:v>2.4602213587144024</c:v>
                </c:pt>
                <c:pt idx="50">
                  <c:v>2.4104535363245225</c:v>
                </c:pt>
                <c:pt idx="51">
                  <c:v>2.3599514664368906</c:v>
                </c:pt>
                <c:pt idx="52">
                  <c:v>2.3087305324712184</c:v>
                </c:pt>
                <c:pt idx="53">
                  <c:v>2.2568063368201816</c:v>
                </c:pt>
                <c:pt idx="54">
                  <c:v>2.2041946960967742</c:v>
                </c:pt>
                <c:pt idx="55">
                  <c:v>2.1509116363164229</c:v>
                </c:pt>
                <c:pt idx="56">
                  <c:v>2.0969733880153005</c:v>
                </c:pt>
                <c:pt idx="57">
                  <c:v>2.0423963813063519</c:v>
                </c:pt>
                <c:pt idx="58">
                  <c:v>1.9871972408745184</c:v>
                </c:pt>
                <c:pt idx="59">
                  <c:v>1.9313927809127038</c:v>
                </c:pt>
                <c:pt idx="60">
                  <c:v>1.8750000000000004</c:v>
                </c:pt>
                <c:pt idx="61">
                  <c:v>1.8180360759237641</c:v>
                </c:pt>
                <c:pt idx="62">
                  <c:v>1.7605183604470906</c:v>
                </c:pt>
                <c:pt idx="63">
                  <c:v>1.7024643740233005</c:v>
                </c:pt>
                <c:pt idx="64">
                  <c:v>1.6438918004590404</c:v>
                </c:pt>
                <c:pt idx="65">
                  <c:v>1.5848184815276229</c:v>
                </c:pt>
                <c:pt idx="66">
                  <c:v>1.5252624115342508</c:v>
                </c:pt>
                <c:pt idx="67">
                  <c:v>1.4652417318347772</c:v>
                </c:pt>
                <c:pt idx="68">
                  <c:v>1.4047747253096698</c:v>
                </c:pt>
                <c:pt idx="69">
                  <c:v>1.3438798107948764</c:v>
                </c:pt>
                <c:pt idx="70">
                  <c:v>1.2825755374712582</c:v>
                </c:pt>
                <c:pt idx="71">
                  <c:v>1.2208805792143378</c:v>
                </c:pt>
                <c:pt idx="72">
                  <c:v>1.1588137289060529</c:v>
                </c:pt>
                <c:pt idx="73">
                  <c:v>1.096393892710263</c:v>
                </c:pt>
                <c:pt idx="74">
                  <c:v>1.0336400843137468</c:v>
                </c:pt>
                <c:pt idx="75">
                  <c:v>0.97057141913445277</c:v>
                </c:pt>
                <c:pt idx="76">
                  <c:v>0.90720710849875463</c:v>
                </c:pt>
                <c:pt idx="77">
                  <c:v>0.84356645378949346</c:v>
                </c:pt>
                <c:pt idx="78">
                  <c:v>0.77966884056659791</c:v>
                </c:pt>
                <c:pt idx="79">
                  <c:v>0.71553373266204345</c:v>
                </c:pt>
                <c:pt idx="80">
                  <c:v>0.65118066625098903</c:v>
                </c:pt>
                <c:pt idx="81">
                  <c:v>0.58662924390086602</c:v>
                </c:pt>
                <c:pt idx="82">
                  <c:v>0.52189912860024634</c:v>
                </c:pt>
                <c:pt idx="83">
                  <c:v>0.4570100377693031</c:v>
                </c:pt>
                <c:pt idx="84">
                  <c:v>0.39198173725370045</c:v>
                </c:pt>
                <c:pt idx="85">
                  <c:v>0.32683403530371802</c:v>
                </c:pt>
                <c:pt idx="86">
                  <c:v>0.26158677654047047</c:v>
                </c:pt>
                <c:pt idx="87">
                  <c:v>0.19625983591103988</c:v>
                </c:pt>
                <c:pt idx="88">
                  <c:v>0.13087311263437906</c:v>
                </c:pt>
                <c:pt idx="89">
                  <c:v>6.5446524139812667E-2</c:v>
                </c:pt>
                <c:pt idx="90">
                  <c:v>2.2971533529536625E-16</c:v>
                </c:pt>
                <c:pt idx="91">
                  <c:v>-6.5446524139813042E-2</c:v>
                </c:pt>
                <c:pt idx="92">
                  <c:v>-0.13087311263437776</c:v>
                </c:pt>
                <c:pt idx="93">
                  <c:v>-0.19625983591103857</c:v>
                </c:pt>
                <c:pt idx="94">
                  <c:v>-0.26158677654046997</c:v>
                </c:pt>
                <c:pt idx="95">
                  <c:v>-0.32683403530371841</c:v>
                </c:pt>
                <c:pt idx="96">
                  <c:v>-0.3919817372537</c:v>
                </c:pt>
                <c:pt idx="97">
                  <c:v>-0.4570100377693026</c:v>
                </c:pt>
                <c:pt idx="98">
                  <c:v>-0.52189912860024512</c:v>
                </c:pt>
                <c:pt idx="99">
                  <c:v>-0.58662924390086635</c:v>
                </c:pt>
                <c:pt idx="100">
                  <c:v>-0.65118066625098869</c:v>
                </c:pt>
                <c:pt idx="101">
                  <c:v>-0.71553373266204301</c:v>
                </c:pt>
                <c:pt idx="102">
                  <c:v>-0.77966884056659669</c:v>
                </c:pt>
                <c:pt idx="103">
                  <c:v>-0.84356645378949302</c:v>
                </c:pt>
                <c:pt idx="104">
                  <c:v>-0.90720710849875419</c:v>
                </c:pt>
                <c:pt idx="105">
                  <c:v>-0.97057141913445322</c:v>
                </c:pt>
                <c:pt idx="106">
                  <c:v>-1.0336400843137465</c:v>
                </c:pt>
                <c:pt idx="107">
                  <c:v>-1.0963938927102626</c:v>
                </c:pt>
                <c:pt idx="108">
                  <c:v>-1.1588137289060525</c:v>
                </c:pt>
                <c:pt idx="109">
                  <c:v>-1.2208805792143367</c:v>
                </c:pt>
                <c:pt idx="110">
                  <c:v>-1.2825755374712577</c:v>
                </c:pt>
                <c:pt idx="111">
                  <c:v>-1.343879810794876</c:v>
                </c:pt>
                <c:pt idx="112">
                  <c:v>-1.4047747253096703</c:v>
                </c:pt>
                <c:pt idx="113">
                  <c:v>-1.4652417318347761</c:v>
                </c:pt>
                <c:pt idx="114">
                  <c:v>-1.5252624115342501</c:v>
                </c:pt>
                <c:pt idx="115">
                  <c:v>-1.5848184815276225</c:v>
                </c:pt>
                <c:pt idx="116">
                  <c:v>-1.6438918004590406</c:v>
                </c:pt>
                <c:pt idx="117">
                  <c:v>-1.7024643740233001</c:v>
                </c:pt>
                <c:pt idx="118">
                  <c:v>-1.7605183604470895</c:v>
                </c:pt>
                <c:pt idx="119">
                  <c:v>-1.8180360759237637</c:v>
                </c:pt>
                <c:pt idx="120">
                  <c:v>-1.8749999999999991</c:v>
                </c:pt>
                <c:pt idx="121">
                  <c:v>-1.9313927809127036</c:v>
                </c:pt>
                <c:pt idx="122">
                  <c:v>-1.987197240874518</c:v>
                </c:pt>
                <c:pt idx="123">
                  <c:v>-2.0423963813063515</c:v>
                </c:pt>
                <c:pt idx="124">
                  <c:v>-2.0969733880153001</c:v>
                </c:pt>
                <c:pt idx="125">
                  <c:v>-2.150911636316422</c:v>
                </c:pt>
                <c:pt idx="126">
                  <c:v>-2.2041946960967738</c:v>
                </c:pt>
                <c:pt idx="127">
                  <c:v>-2.2568063368201816</c:v>
                </c:pt>
                <c:pt idx="128">
                  <c:v>-2.3087305324712184</c:v>
                </c:pt>
                <c:pt idx="129">
                  <c:v>-2.3599514664368897</c:v>
                </c:pt>
                <c:pt idx="130">
                  <c:v>-2.4104535363245225</c:v>
                </c:pt>
                <c:pt idx="131">
                  <c:v>-2.4602213587144033</c:v>
                </c:pt>
                <c:pt idx="132">
                  <c:v>-2.5092397738457182</c:v>
                </c:pt>
                <c:pt idx="133">
                  <c:v>-2.5574938502343687</c:v>
                </c:pt>
                <c:pt idx="134">
                  <c:v>-2.6049688892212388</c:v>
                </c:pt>
                <c:pt idx="135">
                  <c:v>-2.6516504294495529</c:v>
                </c:pt>
                <c:pt idx="136">
                  <c:v>-2.6975242512699418</c:v>
                </c:pt>
                <c:pt idx="137">
                  <c:v>-2.7425763810718893</c:v>
                </c:pt>
                <c:pt idx="138">
                  <c:v>-2.7867930955402276</c:v>
                </c:pt>
                <c:pt idx="139">
                  <c:v>-2.8301609258353952</c:v>
                </c:pt>
                <c:pt idx="140">
                  <c:v>-2.8726666616961669</c:v>
                </c:pt>
                <c:pt idx="141">
                  <c:v>-2.9142973554636402</c:v>
                </c:pt>
                <c:pt idx="142">
                  <c:v>-2.9550403260252072</c:v>
                </c:pt>
                <c:pt idx="143">
                  <c:v>-2.9948831626773487</c:v>
                </c:pt>
                <c:pt idx="144">
                  <c:v>-3.0338137289060527</c:v>
                </c:pt>
                <c:pt idx="145">
                  <c:v>-3.0718201660837186</c:v>
                </c:pt>
                <c:pt idx="146">
                  <c:v>-3.1088908970814062</c:v>
                </c:pt>
                <c:pt idx="147">
                  <c:v>-3.1450146297953405</c:v>
                </c:pt>
                <c:pt idx="148">
                  <c:v>-3.1801803605865975</c:v>
                </c:pt>
                <c:pt idx="149">
                  <c:v>-3.2143773776329208</c:v>
                </c:pt>
                <c:pt idx="150">
                  <c:v>-3.247595264191645</c:v>
                </c:pt>
                <c:pt idx="151">
                  <c:v>-3.2798239017727342</c:v>
                </c:pt>
                <c:pt idx="152">
                  <c:v>-3.3110534732209755</c:v>
                </c:pt>
                <c:pt idx="153">
                  <c:v>-3.3412744657063791</c:v>
                </c:pt>
                <c:pt idx="154">
                  <c:v>-3.3704776736218762</c:v>
                </c:pt>
                <c:pt idx="155">
                  <c:v>-3.3986542013874375</c:v>
                </c:pt>
                <c:pt idx="156">
                  <c:v>-3.4257954661597529</c:v>
                </c:pt>
                <c:pt idx="157">
                  <c:v>-3.4518932004466505</c:v>
                </c:pt>
                <c:pt idx="158">
                  <c:v>-3.4769394546254526</c:v>
                </c:pt>
                <c:pt idx="159">
                  <c:v>-3.5009265993645067</c:v>
                </c:pt>
                <c:pt idx="160">
                  <c:v>-3.523847327947156</c:v>
                </c:pt>
                <c:pt idx="161">
                  <c:v>-3.5456946584974376</c:v>
                </c:pt>
                <c:pt idx="162">
                  <c:v>-3.5664619361068257</c:v>
                </c:pt>
                <c:pt idx="163">
                  <c:v>-3.5861428348613829</c:v>
                </c:pt>
                <c:pt idx="164">
                  <c:v>-3.604731359768695</c:v>
                </c:pt>
                <c:pt idx="165">
                  <c:v>-3.6222218485840059</c:v>
                </c:pt>
                <c:pt idx="166">
                  <c:v>-3.6386089735349869</c:v>
                </c:pt>
                <c:pt idx="167">
                  <c:v>-3.6538877429446321</c:v>
                </c:pt>
                <c:pt idx="168">
                  <c:v>-3.6680535027517713</c:v>
                </c:pt>
                <c:pt idx="169">
                  <c:v>-3.68110193792874</c:v>
                </c:pt>
                <c:pt idx="170">
                  <c:v>-3.6930290737957803</c:v>
                </c:pt>
                <c:pt idx="171">
                  <c:v>-3.7038312772317661</c:v>
                </c:pt>
                <c:pt idx="172">
                  <c:v>-3.7135052577808882</c:v>
                </c:pt>
                <c:pt idx="173">
                  <c:v>-3.7220480686549573</c:v>
                </c:pt>
                <c:pt idx="174">
                  <c:v>-3.729457107631025</c:v>
                </c:pt>
                <c:pt idx="175">
                  <c:v>-3.7357301178440459</c:v>
                </c:pt>
                <c:pt idx="176">
                  <c:v>-3.7408651884743409</c:v>
                </c:pt>
                <c:pt idx="177">
                  <c:v>-3.7448607553296518</c:v>
                </c:pt>
                <c:pt idx="178">
                  <c:v>-3.7477156013216093</c:v>
                </c:pt>
                <c:pt idx="179">
                  <c:v>-3.7494288568364671</c:v>
                </c:pt>
                <c:pt idx="180">
                  <c:v>-3.75</c:v>
                </c:pt>
                <c:pt idx="181">
                  <c:v>-3.7494288568364671</c:v>
                </c:pt>
                <c:pt idx="182">
                  <c:v>-3.7477156013216093</c:v>
                </c:pt>
                <c:pt idx="183">
                  <c:v>-3.7448607553296518</c:v>
                </c:pt>
                <c:pt idx="184">
                  <c:v>-3.7408651884743414</c:v>
                </c:pt>
                <c:pt idx="185">
                  <c:v>-3.7357301178440459</c:v>
                </c:pt>
                <c:pt idx="186">
                  <c:v>-3.7294571076310254</c:v>
                </c:pt>
                <c:pt idx="187">
                  <c:v>-3.7220480686549573</c:v>
                </c:pt>
                <c:pt idx="188">
                  <c:v>-3.7135052577808882</c:v>
                </c:pt>
                <c:pt idx="189">
                  <c:v>-3.7038312772317665</c:v>
                </c:pt>
                <c:pt idx="190">
                  <c:v>-3.6930290737957803</c:v>
                </c:pt>
                <c:pt idx="191">
                  <c:v>-3.68110193792874</c:v>
                </c:pt>
                <c:pt idx="192">
                  <c:v>-3.6680535027517713</c:v>
                </c:pt>
                <c:pt idx="193">
                  <c:v>-3.6538877429446321</c:v>
                </c:pt>
                <c:pt idx="194">
                  <c:v>-3.6386089735349869</c:v>
                </c:pt>
                <c:pt idx="195">
                  <c:v>-3.6222218485840068</c:v>
                </c:pt>
                <c:pt idx="196">
                  <c:v>-3.6047313597686959</c:v>
                </c:pt>
                <c:pt idx="197">
                  <c:v>-3.5861428348613833</c:v>
                </c:pt>
                <c:pt idx="198">
                  <c:v>-3.5664619361068257</c:v>
                </c:pt>
                <c:pt idx="199">
                  <c:v>-3.5456946584974376</c:v>
                </c:pt>
                <c:pt idx="200">
                  <c:v>-3.5238473279471565</c:v>
                </c:pt>
                <c:pt idx="201">
                  <c:v>-3.5009265993645067</c:v>
                </c:pt>
                <c:pt idx="202">
                  <c:v>-3.4769394546254526</c:v>
                </c:pt>
                <c:pt idx="203">
                  <c:v>-3.4518932004466514</c:v>
                </c:pt>
                <c:pt idx="204">
                  <c:v>-3.4257954661597543</c:v>
                </c:pt>
                <c:pt idx="205">
                  <c:v>-3.3986542013874379</c:v>
                </c:pt>
                <c:pt idx="206">
                  <c:v>-3.3704776736218767</c:v>
                </c:pt>
                <c:pt idx="207">
                  <c:v>-3.3412744657063804</c:v>
                </c:pt>
                <c:pt idx="208">
                  <c:v>-3.311053473220976</c:v>
                </c:pt>
                <c:pt idx="209">
                  <c:v>-3.2798239017727346</c:v>
                </c:pt>
                <c:pt idx="210">
                  <c:v>-3.2475952641916446</c:v>
                </c:pt>
                <c:pt idx="211">
                  <c:v>-3.2143773776329212</c:v>
                </c:pt>
                <c:pt idx="212">
                  <c:v>-3.1801803605865979</c:v>
                </c:pt>
                <c:pt idx="213">
                  <c:v>-3.1450146297953401</c:v>
                </c:pt>
                <c:pt idx="214">
                  <c:v>-3.1088908970814071</c:v>
                </c:pt>
                <c:pt idx="215">
                  <c:v>-3.0718201660837199</c:v>
                </c:pt>
                <c:pt idx="216">
                  <c:v>-3.0338137289060532</c:v>
                </c:pt>
                <c:pt idx="217">
                  <c:v>-2.9948831626773491</c:v>
                </c:pt>
                <c:pt idx="218">
                  <c:v>-2.9550403260252085</c:v>
                </c:pt>
                <c:pt idx="219">
                  <c:v>-2.9142973554636407</c:v>
                </c:pt>
                <c:pt idx="220">
                  <c:v>-2.8726666616961674</c:v>
                </c:pt>
                <c:pt idx="221">
                  <c:v>-2.8301609258353948</c:v>
                </c:pt>
                <c:pt idx="222">
                  <c:v>-2.7867930955402285</c:v>
                </c:pt>
                <c:pt idx="223">
                  <c:v>-2.7425763810718897</c:v>
                </c:pt>
                <c:pt idx="224">
                  <c:v>-2.6975242512699413</c:v>
                </c:pt>
                <c:pt idx="225">
                  <c:v>-2.6516504294495538</c:v>
                </c:pt>
                <c:pt idx="226">
                  <c:v>-2.604968889221241</c:v>
                </c:pt>
                <c:pt idx="227">
                  <c:v>-2.5574938502343709</c:v>
                </c:pt>
                <c:pt idx="228">
                  <c:v>-2.5092397738457191</c:v>
                </c:pt>
                <c:pt idx="229">
                  <c:v>-2.4602213587144037</c:v>
                </c:pt>
                <c:pt idx="230">
                  <c:v>-2.410453536324523</c:v>
                </c:pt>
                <c:pt idx="231">
                  <c:v>-2.3599514664368892</c:v>
                </c:pt>
                <c:pt idx="232">
                  <c:v>-2.308730532471218</c:v>
                </c:pt>
                <c:pt idx="233">
                  <c:v>-2.2568063368201812</c:v>
                </c:pt>
                <c:pt idx="234">
                  <c:v>-2.2041946960967747</c:v>
                </c:pt>
                <c:pt idx="235">
                  <c:v>-2.1509116363164238</c:v>
                </c:pt>
                <c:pt idx="236">
                  <c:v>-2.0969733880153023</c:v>
                </c:pt>
                <c:pt idx="237">
                  <c:v>-2.042396381306351</c:v>
                </c:pt>
                <c:pt idx="238">
                  <c:v>-1.9871972408745189</c:v>
                </c:pt>
                <c:pt idx="239">
                  <c:v>-1.9313927809127043</c:v>
                </c:pt>
                <c:pt idx="240">
                  <c:v>-1.8750000000000018</c:v>
                </c:pt>
                <c:pt idx="241">
                  <c:v>-1.818036075923763</c:v>
                </c:pt>
                <c:pt idx="242">
                  <c:v>-1.7605183604470902</c:v>
                </c:pt>
                <c:pt idx="243">
                  <c:v>-1.702464374023301</c:v>
                </c:pt>
                <c:pt idx="244">
                  <c:v>-1.6438918004590415</c:v>
                </c:pt>
                <c:pt idx="245">
                  <c:v>-1.5848184815276247</c:v>
                </c:pt>
                <c:pt idx="246">
                  <c:v>-1.5252624115342504</c:v>
                </c:pt>
                <c:pt idx="247">
                  <c:v>-1.4652417318347768</c:v>
                </c:pt>
                <c:pt idx="248">
                  <c:v>-1.4047747253096712</c:v>
                </c:pt>
                <c:pt idx="249">
                  <c:v>-1.3438798107948777</c:v>
                </c:pt>
                <c:pt idx="250">
                  <c:v>-1.2825755374712602</c:v>
                </c:pt>
                <c:pt idx="251">
                  <c:v>-1.2208805792143373</c:v>
                </c:pt>
                <c:pt idx="252">
                  <c:v>-1.1588137289060534</c:v>
                </c:pt>
                <c:pt idx="253">
                  <c:v>-1.0963938927102641</c:v>
                </c:pt>
                <c:pt idx="254">
                  <c:v>-1.0336400843137459</c:v>
                </c:pt>
                <c:pt idx="255">
                  <c:v>-0.97057141913445233</c:v>
                </c:pt>
                <c:pt idx="256">
                  <c:v>-0.90720710849875419</c:v>
                </c:pt>
                <c:pt idx="257">
                  <c:v>-0.84356645378949469</c:v>
                </c:pt>
                <c:pt idx="258">
                  <c:v>-0.77966884056659924</c:v>
                </c:pt>
                <c:pt idx="259">
                  <c:v>-0.71553373266204556</c:v>
                </c:pt>
                <c:pt idx="260">
                  <c:v>-0.65118066625098869</c:v>
                </c:pt>
                <c:pt idx="261">
                  <c:v>-0.58662924390086635</c:v>
                </c:pt>
                <c:pt idx="262">
                  <c:v>-0.52189912860024357</c:v>
                </c:pt>
                <c:pt idx="263">
                  <c:v>-0.45701003776930188</c:v>
                </c:pt>
                <c:pt idx="264">
                  <c:v>-0.39198173725370011</c:v>
                </c:pt>
                <c:pt idx="265">
                  <c:v>-0.32683403530371846</c:v>
                </c:pt>
                <c:pt idx="266">
                  <c:v>-0.26158677654047091</c:v>
                </c:pt>
                <c:pt idx="267">
                  <c:v>-0.19625983591104115</c:v>
                </c:pt>
                <c:pt idx="268">
                  <c:v>-0.13087311263438117</c:v>
                </c:pt>
                <c:pt idx="269">
                  <c:v>-6.5446524139813111E-2</c:v>
                </c:pt>
                <c:pt idx="270">
                  <c:v>-6.8914600588609876E-16</c:v>
                </c:pt>
                <c:pt idx="271">
                  <c:v>6.5446524139811738E-2</c:v>
                </c:pt>
                <c:pt idx="272">
                  <c:v>0.13087311263437981</c:v>
                </c:pt>
                <c:pt idx="273">
                  <c:v>0.19625983591103979</c:v>
                </c:pt>
                <c:pt idx="274">
                  <c:v>0.26158677654046958</c:v>
                </c:pt>
                <c:pt idx="275">
                  <c:v>0.32683403530371707</c:v>
                </c:pt>
                <c:pt idx="276">
                  <c:v>0.39198173725369867</c:v>
                </c:pt>
                <c:pt idx="277">
                  <c:v>0.45701003776930382</c:v>
                </c:pt>
                <c:pt idx="278">
                  <c:v>0.52189912860024545</c:v>
                </c:pt>
                <c:pt idx="279">
                  <c:v>0.58662924390086502</c:v>
                </c:pt>
                <c:pt idx="280">
                  <c:v>0.65118066625098736</c:v>
                </c:pt>
                <c:pt idx="281">
                  <c:v>0.7155337326620409</c:v>
                </c:pt>
                <c:pt idx="282">
                  <c:v>0.77966884056659458</c:v>
                </c:pt>
                <c:pt idx="283">
                  <c:v>0.84356645378949346</c:v>
                </c:pt>
                <c:pt idx="284">
                  <c:v>0.90720710849875297</c:v>
                </c:pt>
                <c:pt idx="285">
                  <c:v>0.97057141913445422</c:v>
                </c:pt>
                <c:pt idx="286">
                  <c:v>1.0336400843137477</c:v>
                </c:pt>
                <c:pt idx="287">
                  <c:v>1.0963938927102628</c:v>
                </c:pt>
                <c:pt idx="288">
                  <c:v>1.1588137289060521</c:v>
                </c:pt>
                <c:pt idx="289">
                  <c:v>1.2208805792143362</c:v>
                </c:pt>
                <c:pt idx="290">
                  <c:v>1.2825755374712555</c:v>
                </c:pt>
                <c:pt idx="291">
                  <c:v>1.3438798107948733</c:v>
                </c:pt>
                <c:pt idx="292">
                  <c:v>1.4047747253096698</c:v>
                </c:pt>
                <c:pt idx="293">
                  <c:v>1.4652417318347757</c:v>
                </c:pt>
                <c:pt idx="294">
                  <c:v>1.5252624115342521</c:v>
                </c:pt>
                <c:pt idx="295">
                  <c:v>1.5848184815276236</c:v>
                </c:pt>
                <c:pt idx="296">
                  <c:v>1.6438918004590404</c:v>
                </c:pt>
                <c:pt idx="297">
                  <c:v>1.7024643740232999</c:v>
                </c:pt>
                <c:pt idx="298">
                  <c:v>1.7605183604470891</c:v>
                </c:pt>
                <c:pt idx="299">
                  <c:v>1.8180360759237619</c:v>
                </c:pt>
                <c:pt idx="300">
                  <c:v>1.8750000000000004</c:v>
                </c:pt>
                <c:pt idx="301">
                  <c:v>1.9313927809127032</c:v>
                </c:pt>
                <c:pt idx="302">
                  <c:v>1.9871972408745175</c:v>
                </c:pt>
                <c:pt idx="303">
                  <c:v>2.0423963813063497</c:v>
                </c:pt>
                <c:pt idx="304">
                  <c:v>2.0969733880152983</c:v>
                </c:pt>
                <c:pt idx="305">
                  <c:v>2.1509116363164225</c:v>
                </c:pt>
                <c:pt idx="306">
                  <c:v>2.2041946960967733</c:v>
                </c:pt>
                <c:pt idx="307">
                  <c:v>2.2568063368201798</c:v>
                </c:pt>
                <c:pt idx="308">
                  <c:v>2.3087305324712193</c:v>
                </c:pt>
                <c:pt idx="309">
                  <c:v>2.3599514664368906</c:v>
                </c:pt>
                <c:pt idx="310">
                  <c:v>2.4104535363245221</c:v>
                </c:pt>
                <c:pt idx="311">
                  <c:v>2.4602213587144015</c:v>
                </c:pt>
                <c:pt idx="312">
                  <c:v>2.5092397738457168</c:v>
                </c:pt>
                <c:pt idx="313">
                  <c:v>2.5574938502343678</c:v>
                </c:pt>
                <c:pt idx="314">
                  <c:v>2.604968889221237</c:v>
                </c:pt>
                <c:pt idx="315">
                  <c:v>2.6516504294495524</c:v>
                </c:pt>
                <c:pt idx="316">
                  <c:v>2.6975242512699409</c:v>
                </c:pt>
                <c:pt idx="317">
                  <c:v>2.7425763810718902</c:v>
                </c:pt>
                <c:pt idx="318">
                  <c:v>2.7867930955402285</c:v>
                </c:pt>
                <c:pt idx="319">
                  <c:v>2.8301609258353948</c:v>
                </c:pt>
                <c:pt idx="320">
                  <c:v>2.8726666616961669</c:v>
                </c:pt>
                <c:pt idx="321">
                  <c:v>2.9142973554636398</c:v>
                </c:pt>
                <c:pt idx="322">
                  <c:v>2.9550403260252058</c:v>
                </c:pt>
                <c:pt idx="323">
                  <c:v>2.9948831626773482</c:v>
                </c:pt>
                <c:pt idx="324">
                  <c:v>3.0338137289060527</c:v>
                </c:pt>
                <c:pt idx="325">
                  <c:v>3.0718201660837186</c:v>
                </c:pt>
                <c:pt idx="326">
                  <c:v>3.1088908970814053</c:v>
                </c:pt>
                <c:pt idx="327">
                  <c:v>3.1450146297953401</c:v>
                </c:pt>
                <c:pt idx="328">
                  <c:v>3.1801803605865953</c:v>
                </c:pt>
                <c:pt idx="329">
                  <c:v>3.2143773776329203</c:v>
                </c:pt>
                <c:pt idx="330">
                  <c:v>3.2475952641916441</c:v>
                </c:pt>
                <c:pt idx="331">
                  <c:v>3.2798239017727346</c:v>
                </c:pt>
                <c:pt idx="332">
                  <c:v>3.311053473220976</c:v>
                </c:pt>
                <c:pt idx="333">
                  <c:v>3.3412744657063791</c:v>
                </c:pt>
                <c:pt idx="334">
                  <c:v>3.3704776736218767</c:v>
                </c:pt>
                <c:pt idx="335">
                  <c:v>3.3986542013874366</c:v>
                </c:pt>
                <c:pt idx="336">
                  <c:v>3.4257954661597538</c:v>
                </c:pt>
                <c:pt idx="337">
                  <c:v>3.4518932004466496</c:v>
                </c:pt>
                <c:pt idx="338">
                  <c:v>3.4769394546254526</c:v>
                </c:pt>
                <c:pt idx="339">
                  <c:v>3.5009265993645058</c:v>
                </c:pt>
                <c:pt idx="340">
                  <c:v>3.5238473279471565</c:v>
                </c:pt>
                <c:pt idx="341">
                  <c:v>3.5456946584974371</c:v>
                </c:pt>
                <c:pt idx="342">
                  <c:v>3.5664619361068257</c:v>
                </c:pt>
                <c:pt idx="343">
                  <c:v>3.5861428348613837</c:v>
                </c:pt>
                <c:pt idx="344">
                  <c:v>3.604731359768695</c:v>
                </c:pt>
                <c:pt idx="345">
                  <c:v>3.6222218485840063</c:v>
                </c:pt>
                <c:pt idx="346">
                  <c:v>3.6386089735349869</c:v>
                </c:pt>
                <c:pt idx="347">
                  <c:v>3.6538877429446317</c:v>
                </c:pt>
                <c:pt idx="348">
                  <c:v>3.6680535027517709</c:v>
                </c:pt>
                <c:pt idx="349">
                  <c:v>3.68110193792874</c:v>
                </c:pt>
                <c:pt idx="350">
                  <c:v>3.6930290737957798</c:v>
                </c:pt>
                <c:pt idx="351">
                  <c:v>3.7038312772317661</c:v>
                </c:pt>
                <c:pt idx="352">
                  <c:v>3.7135052577808882</c:v>
                </c:pt>
                <c:pt idx="353">
                  <c:v>3.7220480686549573</c:v>
                </c:pt>
                <c:pt idx="354">
                  <c:v>3.729457107631025</c:v>
                </c:pt>
                <c:pt idx="355">
                  <c:v>3.7357301178440459</c:v>
                </c:pt>
                <c:pt idx="356">
                  <c:v>3.7408651884743414</c:v>
                </c:pt>
                <c:pt idx="357">
                  <c:v>3.7448607553296518</c:v>
                </c:pt>
                <c:pt idx="358">
                  <c:v>3.7477156013216093</c:v>
                </c:pt>
                <c:pt idx="359">
                  <c:v>3.7494288568364671</c:v>
                </c:pt>
                <c:pt idx="360">
                  <c:v>3.75</c:v>
                </c:pt>
              </c:numCache>
            </c:numRef>
          </c:xVal>
          <c:yVal>
            <c:numRef>
              <c:f>'Law 2 - Equal Areas'!$AC$4:$AC$364</c:f>
              <c:numCache>
                <c:formatCode>0.00</c:formatCode>
                <c:ptCount val="361"/>
                <c:pt idx="0">
                  <c:v>0</c:v>
                </c:pt>
                <c:pt idx="1">
                  <c:v>5.2357219311850535E-2</c:v>
                </c:pt>
                <c:pt idx="2">
                  <c:v>0.1046984901075029</c:v>
                </c:pt>
                <c:pt idx="3">
                  <c:v>0.15700786872883149</c:v>
                </c:pt>
                <c:pt idx="4">
                  <c:v>0.20926942123237591</c:v>
                </c:pt>
                <c:pt idx="5">
                  <c:v>0.26146722824297453</c:v>
                </c:pt>
                <c:pt idx="6">
                  <c:v>0.31358538980296036</c:v>
                </c:pt>
                <c:pt idx="7">
                  <c:v>0.36560803021544241</c:v>
                </c:pt>
                <c:pt idx="8">
                  <c:v>0.41751930288019634</c:v>
                </c:pt>
                <c:pt idx="9">
                  <c:v>0.46930339512069263</c:v>
                </c:pt>
                <c:pt idx="10">
                  <c:v>0.52094453300079102</c:v>
                </c:pt>
                <c:pt idx="11">
                  <c:v>0.57242698612963439</c:v>
                </c:pt>
                <c:pt idx="12">
                  <c:v>0.62373507245327797</c:v>
                </c:pt>
                <c:pt idx="13">
                  <c:v>0.67485316303159504</c:v>
                </c:pt>
                <c:pt idx="14">
                  <c:v>0.72576568679900322</c:v>
                </c:pt>
                <c:pt idx="15">
                  <c:v>0.77645713530756222</c:v>
                </c:pt>
                <c:pt idx="16">
                  <c:v>0.82691206745099755</c:v>
                </c:pt>
                <c:pt idx="17">
                  <c:v>0.87711511416821031</c:v>
                </c:pt>
                <c:pt idx="18">
                  <c:v>0.92705098312484213</c:v>
                </c:pt>
                <c:pt idx="19">
                  <c:v>0.97670446337146988</c:v>
                </c:pt>
                <c:pt idx="20">
                  <c:v>1.0260604299770062</c:v>
                </c:pt>
                <c:pt idx="21">
                  <c:v>1.0751038486359008</c:v>
                </c:pt>
                <c:pt idx="22">
                  <c:v>1.1238197802477361</c:v>
                </c:pt>
                <c:pt idx="23">
                  <c:v>1.1721933854678213</c:v>
                </c:pt>
                <c:pt idx="24">
                  <c:v>1.2202099292274005</c:v>
                </c:pt>
                <c:pt idx="25">
                  <c:v>1.2678547852220983</c:v>
                </c:pt>
                <c:pt idx="26">
                  <c:v>1.3151134403672322</c:v>
                </c:pt>
                <c:pt idx="27">
                  <c:v>1.3619714992186402</c:v>
                </c:pt>
                <c:pt idx="28">
                  <c:v>1.4084146883576725</c:v>
                </c:pt>
                <c:pt idx="29">
                  <c:v>1.4544288607390112</c:v>
                </c:pt>
                <c:pt idx="30">
                  <c:v>1.4999999999999998</c:v>
                </c:pt>
                <c:pt idx="31">
                  <c:v>1.5451142247301624</c:v>
                </c:pt>
                <c:pt idx="32">
                  <c:v>1.5897577926996147</c:v>
                </c:pt>
                <c:pt idx="33">
                  <c:v>1.6339171050450814</c:v>
                </c:pt>
                <c:pt idx="34">
                  <c:v>1.6775787104122406</c:v>
                </c:pt>
                <c:pt idx="35">
                  <c:v>1.7207293090531381</c:v>
                </c:pt>
                <c:pt idx="36">
                  <c:v>1.7633557568774194</c:v>
                </c:pt>
                <c:pt idx="37">
                  <c:v>1.8054450694561448</c:v>
                </c:pt>
                <c:pt idx="38">
                  <c:v>1.8469844259769745</c:v>
                </c:pt>
                <c:pt idx="39">
                  <c:v>1.8879611731495123</c:v>
                </c:pt>
                <c:pt idx="40">
                  <c:v>1.9283628290596178</c:v>
                </c:pt>
                <c:pt idx="41">
                  <c:v>1.9681770869715214</c:v>
                </c:pt>
                <c:pt idx="42">
                  <c:v>2.0073918190765747</c:v>
                </c:pt>
                <c:pt idx="43">
                  <c:v>2.0459950801874953</c:v>
                </c:pt>
                <c:pt idx="44">
                  <c:v>2.0839751113769918</c:v>
                </c:pt>
                <c:pt idx="45">
                  <c:v>2.1213203435596424</c:v>
                </c:pt>
                <c:pt idx="46">
                  <c:v>2.1580194010159532</c:v>
                </c:pt>
                <c:pt idx="47">
                  <c:v>2.1940611048575116</c:v>
                </c:pt>
                <c:pt idx="48">
                  <c:v>2.2294344764321825</c:v>
                </c:pt>
                <c:pt idx="49">
                  <c:v>2.2641287406683159</c:v>
                </c:pt>
                <c:pt idx="50">
                  <c:v>2.2981333293569342</c:v>
                </c:pt>
                <c:pt idx="51">
                  <c:v>2.3314378843709123</c:v>
                </c:pt>
                <c:pt idx="52">
                  <c:v>2.3640322608201663</c:v>
                </c:pt>
                <c:pt idx="53">
                  <c:v>2.3959065301418785</c:v>
                </c:pt>
                <c:pt idx="54">
                  <c:v>2.4270509831248424</c:v>
                </c:pt>
                <c:pt idx="55">
                  <c:v>2.4574561328669753</c:v>
                </c:pt>
                <c:pt idx="56">
                  <c:v>2.4871127176651253</c:v>
                </c:pt>
                <c:pt idx="57">
                  <c:v>2.5160117038362717</c:v>
                </c:pt>
                <c:pt idx="58">
                  <c:v>2.544144288469278</c:v>
                </c:pt>
                <c:pt idx="59">
                  <c:v>2.5715019021063368</c:v>
                </c:pt>
                <c:pt idx="60">
                  <c:v>2.598076211353316</c:v>
                </c:pt>
                <c:pt idx="61">
                  <c:v>2.623859121418187</c:v>
                </c:pt>
                <c:pt idx="62">
                  <c:v>2.6488427785767805</c:v>
                </c:pt>
                <c:pt idx="63">
                  <c:v>2.6730195725651034</c:v>
                </c:pt>
                <c:pt idx="64">
                  <c:v>2.6963821388975013</c:v>
                </c:pt>
                <c:pt idx="65">
                  <c:v>2.7189233611099497</c:v>
                </c:pt>
                <c:pt idx="66">
                  <c:v>2.7406363729278027</c:v>
                </c:pt>
                <c:pt idx="67">
                  <c:v>2.7615145603573206</c:v>
                </c:pt>
                <c:pt idx="68">
                  <c:v>2.7815515637003623</c:v>
                </c:pt>
                <c:pt idx="69">
                  <c:v>2.8007412794916053</c:v>
                </c:pt>
                <c:pt idx="70">
                  <c:v>2.8190778623577248</c:v>
                </c:pt>
                <c:pt idx="71">
                  <c:v>2.8365557267979504</c:v>
                </c:pt>
                <c:pt idx="72">
                  <c:v>2.8531695488854605</c:v>
                </c:pt>
                <c:pt idx="73">
                  <c:v>2.8689142678891062</c:v>
                </c:pt>
                <c:pt idx="74">
                  <c:v>2.8837850878149567</c:v>
                </c:pt>
                <c:pt idx="75">
                  <c:v>2.897777478867205</c:v>
                </c:pt>
                <c:pt idx="76">
                  <c:v>2.9108871788279895</c:v>
                </c:pt>
                <c:pt idx="77">
                  <c:v>2.9231101943557056</c:v>
                </c:pt>
                <c:pt idx="78">
                  <c:v>2.9344428022014166</c:v>
                </c:pt>
                <c:pt idx="79">
                  <c:v>2.9448815503429921</c:v>
                </c:pt>
                <c:pt idx="80">
                  <c:v>2.9544232590366239</c:v>
                </c:pt>
                <c:pt idx="81">
                  <c:v>2.9630650217854133</c:v>
                </c:pt>
                <c:pt idx="82">
                  <c:v>2.9708042062247109</c:v>
                </c:pt>
                <c:pt idx="83">
                  <c:v>2.9776384549239658</c:v>
                </c:pt>
                <c:pt idx="84">
                  <c:v>2.9835656861048196</c:v>
                </c:pt>
                <c:pt idx="85">
                  <c:v>2.9885840942752369</c:v>
                </c:pt>
                <c:pt idx="86">
                  <c:v>2.9926921507794724</c:v>
                </c:pt>
                <c:pt idx="87">
                  <c:v>2.9958886042637216</c:v>
                </c:pt>
                <c:pt idx="88">
                  <c:v>2.9981724810572872</c:v>
                </c:pt>
                <c:pt idx="89">
                  <c:v>2.999543085469174</c:v>
                </c:pt>
                <c:pt idx="90">
                  <c:v>3</c:v>
                </c:pt>
                <c:pt idx="91">
                  <c:v>2.999543085469174</c:v>
                </c:pt>
                <c:pt idx="92">
                  <c:v>2.9981724810572872</c:v>
                </c:pt>
                <c:pt idx="93">
                  <c:v>2.9958886042637216</c:v>
                </c:pt>
                <c:pt idx="94">
                  <c:v>2.9926921507794724</c:v>
                </c:pt>
                <c:pt idx="95">
                  <c:v>2.9885840942752369</c:v>
                </c:pt>
                <c:pt idx="96">
                  <c:v>2.9835656861048201</c:v>
                </c:pt>
                <c:pt idx="97">
                  <c:v>2.9776384549239663</c:v>
                </c:pt>
                <c:pt idx="98">
                  <c:v>2.9708042062247113</c:v>
                </c:pt>
                <c:pt idx="99">
                  <c:v>2.9630650217854129</c:v>
                </c:pt>
                <c:pt idx="100">
                  <c:v>2.9544232590366239</c:v>
                </c:pt>
                <c:pt idx="101">
                  <c:v>2.9448815503429921</c:v>
                </c:pt>
                <c:pt idx="102">
                  <c:v>2.9344428022014171</c:v>
                </c:pt>
                <c:pt idx="103">
                  <c:v>2.9231101943557056</c:v>
                </c:pt>
                <c:pt idx="104">
                  <c:v>2.9108871788279895</c:v>
                </c:pt>
                <c:pt idx="105">
                  <c:v>2.897777478867205</c:v>
                </c:pt>
                <c:pt idx="106">
                  <c:v>2.8837850878149567</c:v>
                </c:pt>
                <c:pt idx="107">
                  <c:v>2.8689142678891066</c:v>
                </c:pt>
                <c:pt idx="108">
                  <c:v>2.8531695488854609</c:v>
                </c:pt>
                <c:pt idx="109">
                  <c:v>2.8365557267979504</c:v>
                </c:pt>
                <c:pt idx="110">
                  <c:v>2.8190778623577253</c:v>
                </c:pt>
                <c:pt idx="111">
                  <c:v>2.8007412794916053</c:v>
                </c:pt>
                <c:pt idx="112">
                  <c:v>2.7815515637003623</c:v>
                </c:pt>
                <c:pt idx="113">
                  <c:v>2.761514560357321</c:v>
                </c:pt>
                <c:pt idx="114">
                  <c:v>2.7406363729278027</c:v>
                </c:pt>
                <c:pt idx="115">
                  <c:v>2.7189233611099501</c:v>
                </c:pt>
                <c:pt idx="116">
                  <c:v>2.6963821388975009</c:v>
                </c:pt>
                <c:pt idx="117">
                  <c:v>2.6730195725651038</c:v>
                </c:pt>
                <c:pt idx="118">
                  <c:v>2.6488427785767814</c:v>
                </c:pt>
                <c:pt idx="119">
                  <c:v>2.6238591214181874</c:v>
                </c:pt>
                <c:pt idx="120">
                  <c:v>2.598076211353316</c:v>
                </c:pt>
                <c:pt idx="121">
                  <c:v>2.5715019021063368</c:v>
                </c:pt>
                <c:pt idx="122">
                  <c:v>2.544144288469278</c:v>
                </c:pt>
                <c:pt idx="123">
                  <c:v>2.5160117038362717</c:v>
                </c:pt>
                <c:pt idx="124">
                  <c:v>2.4871127176651253</c:v>
                </c:pt>
                <c:pt idx="125">
                  <c:v>2.4574561328669762</c:v>
                </c:pt>
                <c:pt idx="126">
                  <c:v>2.4270509831248424</c:v>
                </c:pt>
                <c:pt idx="127">
                  <c:v>2.395906530141878</c:v>
                </c:pt>
                <c:pt idx="128">
                  <c:v>2.3640322608201663</c:v>
                </c:pt>
                <c:pt idx="129">
                  <c:v>2.3314378843709131</c:v>
                </c:pt>
                <c:pt idx="130">
                  <c:v>2.2981333293569342</c:v>
                </c:pt>
                <c:pt idx="131">
                  <c:v>2.2641287406683155</c:v>
                </c:pt>
                <c:pt idx="132">
                  <c:v>2.229434476432183</c:v>
                </c:pt>
                <c:pt idx="133">
                  <c:v>2.1940611048575116</c:v>
                </c:pt>
                <c:pt idx="134">
                  <c:v>2.1580194010159541</c:v>
                </c:pt>
                <c:pt idx="135">
                  <c:v>2.1213203435596428</c:v>
                </c:pt>
                <c:pt idx="136">
                  <c:v>2.0839751113769913</c:v>
                </c:pt>
                <c:pt idx="137">
                  <c:v>2.0459950801874958</c:v>
                </c:pt>
                <c:pt idx="138">
                  <c:v>2.0073918190765752</c:v>
                </c:pt>
                <c:pt idx="139">
                  <c:v>1.9681770869715218</c:v>
                </c:pt>
                <c:pt idx="140">
                  <c:v>1.9283628290596184</c:v>
                </c:pt>
                <c:pt idx="141">
                  <c:v>1.8879611731495132</c:v>
                </c:pt>
                <c:pt idx="142">
                  <c:v>1.8469844259769752</c:v>
                </c:pt>
                <c:pt idx="143">
                  <c:v>1.8054450694561446</c:v>
                </c:pt>
                <c:pt idx="144">
                  <c:v>1.7633557568774196</c:v>
                </c:pt>
                <c:pt idx="145">
                  <c:v>1.720729309053139</c:v>
                </c:pt>
                <c:pt idx="146">
                  <c:v>1.6775787104122406</c:v>
                </c:pt>
                <c:pt idx="147">
                  <c:v>1.6339171050450809</c:v>
                </c:pt>
                <c:pt idx="148">
                  <c:v>1.5897577926996147</c:v>
                </c:pt>
                <c:pt idx="149">
                  <c:v>1.5451142247301632</c:v>
                </c:pt>
                <c:pt idx="150">
                  <c:v>1.4999999999999998</c:v>
                </c:pt>
                <c:pt idx="151">
                  <c:v>1.4544288607390115</c:v>
                </c:pt>
                <c:pt idx="152">
                  <c:v>1.4084146883576731</c:v>
                </c:pt>
                <c:pt idx="153">
                  <c:v>1.3619714992186407</c:v>
                </c:pt>
                <c:pt idx="154">
                  <c:v>1.3151134403672318</c:v>
                </c:pt>
                <c:pt idx="155">
                  <c:v>1.2678547852220985</c:v>
                </c:pt>
                <c:pt idx="156">
                  <c:v>1.2202099292274013</c:v>
                </c:pt>
                <c:pt idx="157">
                  <c:v>1.1721933854678226</c:v>
                </c:pt>
                <c:pt idx="158">
                  <c:v>1.1238197802477368</c:v>
                </c:pt>
                <c:pt idx="159">
                  <c:v>1.0751038486359006</c:v>
                </c:pt>
                <c:pt idx="160">
                  <c:v>1.0260604299770066</c:v>
                </c:pt>
                <c:pt idx="161">
                  <c:v>0.9767044633714711</c:v>
                </c:pt>
                <c:pt idx="162">
                  <c:v>0.92705098312484258</c:v>
                </c:pt>
                <c:pt idx="163">
                  <c:v>0.8771151141682112</c:v>
                </c:pt>
                <c:pt idx="164">
                  <c:v>0.82691206745099899</c:v>
                </c:pt>
                <c:pt idx="165">
                  <c:v>0.77645713530756311</c:v>
                </c:pt>
                <c:pt idx="166">
                  <c:v>0.72576568679900322</c:v>
                </c:pt>
                <c:pt idx="167">
                  <c:v>0.67485316303159437</c:v>
                </c:pt>
                <c:pt idx="168">
                  <c:v>0.62373507245327797</c:v>
                </c:pt>
                <c:pt idx="169">
                  <c:v>0.57242698612963494</c:v>
                </c:pt>
                <c:pt idx="170">
                  <c:v>0.5209445330007908</c:v>
                </c:pt>
                <c:pt idx="171">
                  <c:v>0.46930339512069297</c:v>
                </c:pt>
                <c:pt idx="172">
                  <c:v>0.41751930288019723</c:v>
                </c:pt>
                <c:pt idx="173">
                  <c:v>0.36560803021544264</c:v>
                </c:pt>
                <c:pt idx="174">
                  <c:v>0.31358538980296119</c:v>
                </c:pt>
                <c:pt idx="175">
                  <c:v>0.26146722824297591</c:v>
                </c:pt>
                <c:pt idx="176">
                  <c:v>0.20926942123237657</c:v>
                </c:pt>
                <c:pt idx="177">
                  <c:v>0.15700786872883143</c:v>
                </c:pt>
                <c:pt idx="178">
                  <c:v>0.1046984901075021</c:v>
                </c:pt>
                <c:pt idx="179">
                  <c:v>5.235721931185032E-2</c:v>
                </c:pt>
                <c:pt idx="180">
                  <c:v>3.67544536472586E-16</c:v>
                </c:pt>
                <c:pt idx="181">
                  <c:v>-5.2357219311849577E-2</c:v>
                </c:pt>
                <c:pt idx="182">
                  <c:v>-0.10469849010750271</c:v>
                </c:pt>
                <c:pt idx="183">
                  <c:v>-0.15700786872883066</c:v>
                </c:pt>
                <c:pt idx="184">
                  <c:v>-0.20926942123237449</c:v>
                </c:pt>
                <c:pt idx="185">
                  <c:v>-0.26146722824297386</c:v>
                </c:pt>
                <c:pt idx="186">
                  <c:v>-0.31358538980295914</c:v>
                </c:pt>
                <c:pt idx="187">
                  <c:v>-0.36560803021544319</c:v>
                </c:pt>
                <c:pt idx="188">
                  <c:v>-0.41751930288019656</c:v>
                </c:pt>
                <c:pt idx="189">
                  <c:v>-0.46930339512069219</c:v>
                </c:pt>
                <c:pt idx="190">
                  <c:v>-0.52094453300079135</c:v>
                </c:pt>
                <c:pt idx="191">
                  <c:v>-0.57242698612963416</c:v>
                </c:pt>
                <c:pt idx="192">
                  <c:v>-0.6237350724532772</c:v>
                </c:pt>
                <c:pt idx="193">
                  <c:v>-0.67485316303159493</c:v>
                </c:pt>
                <c:pt idx="194">
                  <c:v>-0.72576568679900255</c:v>
                </c:pt>
                <c:pt idx="195">
                  <c:v>-0.77645713530756111</c:v>
                </c:pt>
                <c:pt idx="196">
                  <c:v>-0.82691206745099699</c:v>
                </c:pt>
                <c:pt idx="197">
                  <c:v>-0.8771151141682092</c:v>
                </c:pt>
                <c:pt idx="198">
                  <c:v>-0.92705098312484324</c:v>
                </c:pt>
                <c:pt idx="199">
                  <c:v>-0.97670446337147032</c:v>
                </c:pt>
                <c:pt idx="200">
                  <c:v>-1.026060429977006</c:v>
                </c:pt>
                <c:pt idx="201">
                  <c:v>-1.0751038486359012</c:v>
                </c:pt>
                <c:pt idx="202">
                  <c:v>-1.1238197802477361</c:v>
                </c:pt>
                <c:pt idx="203">
                  <c:v>-1.1721933854678206</c:v>
                </c:pt>
                <c:pt idx="204">
                  <c:v>-1.2202099292273996</c:v>
                </c:pt>
                <c:pt idx="205">
                  <c:v>-1.2678547852220978</c:v>
                </c:pt>
                <c:pt idx="206">
                  <c:v>-1.3151134403672313</c:v>
                </c:pt>
                <c:pt idx="207">
                  <c:v>-1.3619714992186387</c:v>
                </c:pt>
                <c:pt idx="208">
                  <c:v>-1.4084146883576727</c:v>
                </c:pt>
                <c:pt idx="209">
                  <c:v>-1.4544288607390108</c:v>
                </c:pt>
                <c:pt idx="210">
                  <c:v>-1.5000000000000004</c:v>
                </c:pt>
                <c:pt idx="211">
                  <c:v>-1.5451142247301624</c:v>
                </c:pt>
                <c:pt idx="212">
                  <c:v>-1.5897577926996145</c:v>
                </c:pt>
                <c:pt idx="213">
                  <c:v>-1.6339171050450814</c:v>
                </c:pt>
                <c:pt idx="214">
                  <c:v>-1.6775787104122402</c:v>
                </c:pt>
                <c:pt idx="215">
                  <c:v>-1.7207293090531375</c:v>
                </c:pt>
                <c:pt idx="216">
                  <c:v>-1.7633557568774192</c:v>
                </c:pt>
                <c:pt idx="217">
                  <c:v>-1.8054450694561441</c:v>
                </c:pt>
                <c:pt idx="218">
                  <c:v>-1.8469844259769737</c:v>
                </c:pt>
                <c:pt idx="219">
                  <c:v>-1.8879611731495127</c:v>
                </c:pt>
                <c:pt idx="220">
                  <c:v>-1.9283628290596178</c:v>
                </c:pt>
                <c:pt idx="221">
                  <c:v>-1.9681770869715223</c:v>
                </c:pt>
                <c:pt idx="222">
                  <c:v>-2.0073918190765747</c:v>
                </c:pt>
                <c:pt idx="223">
                  <c:v>-2.0459950801874953</c:v>
                </c:pt>
                <c:pt idx="224">
                  <c:v>-2.0839751113769922</c:v>
                </c:pt>
                <c:pt idx="225">
                  <c:v>-2.1213203435596424</c:v>
                </c:pt>
                <c:pt idx="226">
                  <c:v>-2.1580194010159524</c:v>
                </c:pt>
                <c:pt idx="227">
                  <c:v>-2.1940611048575103</c:v>
                </c:pt>
                <c:pt idx="228">
                  <c:v>-2.2294344764321821</c:v>
                </c:pt>
                <c:pt idx="229">
                  <c:v>-2.264128740668315</c:v>
                </c:pt>
                <c:pt idx="230">
                  <c:v>-2.2981333293569337</c:v>
                </c:pt>
                <c:pt idx="231">
                  <c:v>-2.3314378843709136</c:v>
                </c:pt>
                <c:pt idx="232">
                  <c:v>-2.3640322608201663</c:v>
                </c:pt>
                <c:pt idx="233">
                  <c:v>-2.3959065301418785</c:v>
                </c:pt>
                <c:pt idx="234">
                  <c:v>-2.4270509831248419</c:v>
                </c:pt>
                <c:pt idx="235">
                  <c:v>-2.4574561328669748</c:v>
                </c:pt>
                <c:pt idx="236">
                  <c:v>-2.4871127176651244</c:v>
                </c:pt>
                <c:pt idx="237">
                  <c:v>-2.5160117038362722</c:v>
                </c:pt>
                <c:pt idx="238">
                  <c:v>-2.544144288469278</c:v>
                </c:pt>
                <c:pt idx="239">
                  <c:v>-2.5715019021063363</c:v>
                </c:pt>
                <c:pt idx="240">
                  <c:v>-2.5980762113533151</c:v>
                </c:pt>
                <c:pt idx="241">
                  <c:v>-2.6238591214181879</c:v>
                </c:pt>
                <c:pt idx="242">
                  <c:v>-2.648842778576781</c:v>
                </c:pt>
                <c:pt idx="243">
                  <c:v>-2.6730195725651034</c:v>
                </c:pt>
                <c:pt idx="244">
                  <c:v>-2.6963821388975004</c:v>
                </c:pt>
                <c:pt idx="245">
                  <c:v>-2.7189233611099493</c:v>
                </c:pt>
                <c:pt idx="246">
                  <c:v>-2.7406363729278027</c:v>
                </c:pt>
                <c:pt idx="247">
                  <c:v>-2.7615145603573206</c:v>
                </c:pt>
                <c:pt idx="248">
                  <c:v>-2.7815515637003618</c:v>
                </c:pt>
                <c:pt idx="249">
                  <c:v>-2.8007412794916049</c:v>
                </c:pt>
                <c:pt idx="250">
                  <c:v>-2.8190778623577248</c:v>
                </c:pt>
                <c:pt idx="251">
                  <c:v>-2.8365557267979504</c:v>
                </c:pt>
                <c:pt idx="252">
                  <c:v>-2.8531695488854605</c:v>
                </c:pt>
                <c:pt idx="253">
                  <c:v>-2.8689142678891058</c:v>
                </c:pt>
                <c:pt idx="254">
                  <c:v>-2.8837850878149571</c:v>
                </c:pt>
                <c:pt idx="255">
                  <c:v>-2.897777478867205</c:v>
                </c:pt>
                <c:pt idx="256">
                  <c:v>-2.9108871788279895</c:v>
                </c:pt>
                <c:pt idx="257">
                  <c:v>-2.9231101943557052</c:v>
                </c:pt>
                <c:pt idx="258">
                  <c:v>-2.9344428022014166</c:v>
                </c:pt>
                <c:pt idx="259">
                  <c:v>-2.9448815503429917</c:v>
                </c:pt>
                <c:pt idx="260">
                  <c:v>-2.9544232590366239</c:v>
                </c:pt>
                <c:pt idx="261">
                  <c:v>-2.9630650217854129</c:v>
                </c:pt>
                <c:pt idx="262">
                  <c:v>-2.9708042062247113</c:v>
                </c:pt>
                <c:pt idx="263">
                  <c:v>-2.9776384549239663</c:v>
                </c:pt>
                <c:pt idx="264">
                  <c:v>-2.9835656861048201</c:v>
                </c:pt>
                <c:pt idx="265">
                  <c:v>-2.9885840942752369</c:v>
                </c:pt>
                <c:pt idx="266">
                  <c:v>-2.9926921507794724</c:v>
                </c:pt>
                <c:pt idx="267">
                  <c:v>-2.9958886042637216</c:v>
                </c:pt>
                <c:pt idx="268">
                  <c:v>-2.9981724810572867</c:v>
                </c:pt>
                <c:pt idx="269">
                  <c:v>-2.999543085469174</c:v>
                </c:pt>
                <c:pt idx="270">
                  <c:v>-3</c:v>
                </c:pt>
                <c:pt idx="271">
                  <c:v>-2.999543085469174</c:v>
                </c:pt>
                <c:pt idx="272">
                  <c:v>-2.9981724810572872</c:v>
                </c:pt>
                <c:pt idx="273">
                  <c:v>-2.9958886042637216</c:v>
                </c:pt>
                <c:pt idx="274">
                  <c:v>-2.9926921507794728</c:v>
                </c:pt>
                <c:pt idx="275">
                  <c:v>-2.9885840942752369</c:v>
                </c:pt>
                <c:pt idx="276">
                  <c:v>-2.9835656861048201</c:v>
                </c:pt>
                <c:pt idx="277">
                  <c:v>-2.9776384549239658</c:v>
                </c:pt>
                <c:pt idx="278">
                  <c:v>-2.9708042062247113</c:v>
                </c:pt>
                <c:pt idx="279">
                  <c:v>-2.9630650217854133</c:v>
                </c:pt>
                <c:pt idx="280">
                  <c:v>-2.9544232590366244</c:v>
                </c:pt>
                <c:pt idx="281">
                  <c:v>-2.9448815503429921</c:v>
                </c:pt>
                <c:pt idx="282">
                  <c:v>-2.9344428022014175</c:v>
                </c:pt>
                <c:pt idx="283">
                  <c:v>-2.9231101943557056</c:v>
                </c:pt>
                <c:pt idx="284">
                  <c:v>-2.9108871788279895</c:v>
                </c:pt>
                <c:pt idx="285">
                  <c:v>-2.8977774788672046</c:v>
                </c:pt>
                <c:pt idx="286">
                  <c:v>-2.8837850878149562</c:v>
                </c:pt>
                <c:pt idx="287">
                  <c:v>-2.8689142678891062</c:v>
                </c:pt>
                <c:pt idx="288">
                  <c:v>-2.8531695488854609</c:v>
                </c:pt>
                <c:pt idx="289">
                  <c:v>-2.8365557267979509</c:v>
                </c:pt>
                <c:pt idx="290">
                  <c:v>-2.8190778623577257</c:v>
                </c:pt>
                <c:pt idx="291">
                  <c:v>-2.8007412794916062</c:v>
                </c:pt>
                <c:pt idx="292">
                  <c:v>-2.7815515637003623</c:v>
                </c:pt>
                <c:pt idx="293">
                  <c:v>-2.7615145603573215</c:v>
                </c:pt>
                <c:pt idx="294">
                  <c:v>-2.7406363729278023</c:v>
                </c:pt>
                <c:pt idx="295">
                  <c:v>-2.7189233611099497</c:v>
                </c:pt>
                <c:pt idx="296">
                  <c:v>-2.6963821388975013</c:v>
                </c:pt>
                <c:pt idx="297">
                  <c:v>-2.6730195725651038</c:v>
                </c:pt>
                <c:pt idx="298">
                  <c:v>-2.6488427785767814</c:v>
                </c:pt>
                <c:pt idx="299">
                  <c:v>-2.6238591214181883</c:v>
                </c:pt>
                <c:pt idx="300">
                  <c:v>-2.598076211353316</c:v>
                </c:pt>
                <c:pt idx="301">
                  <c:v>-2.5715019021063368</c:v>
                </c:pt>
                <c:pt idx="302">
                  <c:v>-2.5441442884692784</c:v>
                </c:pt>
                <c:pt idx="303">
                  <c:v>-2.5160117038362726</c:v>
                </c:pt>
                <c:pt idx="304">
                  <c:v>-2.4871127176651262</c:v>
                </c:pt>
                <c:pt idx="305">
                  <c:v>-2.4574561328669753</c:v>
                </c:pt>
                <c:pt idx="306">
                  <c:v>-2.4270509831248428</c:v>
                </c:pt>
                <c:pt idx="307">
                  <c:v>-2.3959065301418789</c:v>
                </c:pt>
                <c:pt idx="308">
                  <c:v>-2.3640322608201654</c:v>
                </c:pt>
                <c:pt idx="309">
                  <c:v>-2.3314378843709123</c:v>
                </c:pt>
                <c:pt idx="310">
                  <c:v>-2.2981333293569346</c:v>
                </c:pt>
                <c:pt idx="311">
                  <c:v>-2.2641287406683168</c:v>
                </c:pt>
                <c:pt idx="312">
                  <c:v>-2.2294344764321838</c:v>
                </c:pt>
                <c:pt idx="313">
                  <c:v>-2.1940611048575129</c:v>
                </c:pt>
                <c:pt idx="314">
                  <c:v>-2.158019401015955</c:v>
                </c:pt>
                <c:pt idx="315">
                  <c:v>-2.1213203435596428</c:v>
                </c:pt>
                <c:pt idx="316">
                  <c:v>-2.0839751113769927</c:v>
                </c:pt>
                <c:pt idx="317">
                  <c:v>-2.0459950801874949</c:v>
                </c:pt>
                <c:pt idx="318">
                  <c:v>-2.0073918190765743</c:v>
                </c:pt>
                <c:pt idx="319">
                  <c:v>-1.9681770869715223</c:v>
                </c:pt>
                <c:pt idx="320">
                  <c:v>-1.9283628290596186</c:v>
                </c:pt>
                <c:pt idx="321">
                  <c:v>-1.8879611731495136</c:v>
                </c:pt>
                <c:pt idx="322">
                  <c:v>-1.8469844259769765</c:v>
                </c:pt>
                <c:pt idx="323">
                  <c:v>-1.8054450694561448</c:v>
                </c:pt>
                <c:pt idx="324">
                  <c:v>-1.7633557568774201</c:v>
                </c:pt>
                <c:pt idx="325">
                  <c:v>-1.7207293090531395</c:v>
                </c:pt>
                <c:pt idx="326">
                  <c:v>-1.6775787104122419</c:v>
                </c:pt>
                <c:pt idx="327">
                  <c:v>-1.6339171050450809</c:v>
                </c:pt>
                <c:pt idx="328">
                  <c:v>-1.5897577926996174</c:v>
                </c:pt>
                <c:pt idx="329">
                  <c:v>-1.5451142247301635</c:v>
                </c:pt>
                <c:pt idx="330">
                  <c:v>-1.5000000000000013</c:v>
                </c:pt>
                <c:pt idx="331">
                  <c:v>-1.4544288607390108</c:v>
                </c:pt>
                <c:pt idx="332">
                  <c:v>-1.4084146883576725</c:v>
                </c:pt>
                <c:pt idx="333">
                  <c:v>-1.3619714992186409</c:v>
                </c:pt>
                <c:pt idx="334">
                  <c:v>-1.3151134403672311</c:v>
                </c:pt>
                <c:pt idx="335">
                  <c:v>-1.2678547852221</c:v>
                </c:pt>
                <c:pt idx="336">
                  <c:v>-1.2202099292274005</c:v>
                </c:pt>
                <c:pt idx="337">
                  <c:v>-1.1721933854678241</c:v>
                </c:pt>
                <c:pt idx="338">
                  <c:v>-1.123819780247737</c:v>
                </c:pt>
                <c:pt idx="339">
                  <c:v>-1.0751038486359024</c:v>
                </c:pt>
                <c:pt idx="340">
                  <c:v>-1.0260604299770058</c:v>
                </c:pt>
                <c:pt idx="341">
                  <c:v>-0.97670446337147254</c:v>
                </c:pt>
                <c:pt idx="342">
                  <c:v>-0.9270509831248428</c:v>
                </c:pt>
                <c:pt idx="343">
                  <c:v>-0.87711511416820875</c:v>
                </c:pt>
                <c:pt idx="344">
                  <c:v>-0.82691206745099932</c:v>
                </c:pt>
                <c:pt idx="345">
                  <c:v>-0.776457135307562</c:v>
                </c:pt>
                <c:pt idx="346">
                  <c:v>-0.72576568679900366</c:v>
                </c:pt>
                <c:pt idx="347">
                  <c:v>-0.67485316303159604</c:v>
                </c:pt>
                <c:pt idx="348">
                  <c:v>-0.62373507245327964</c:v>
                </c:pt>
                <c:pt idx="349">
                  <c:v>-0.57242698612963405</c:v>
                </c:pt>
                <c:pt idx="350">
                  <c:v>-0.5209445330007938</c:v>
                </c:pt>
                <c:pt idx="351">
                  <c:v>-0.46930339512069336</c:v>
                </c:pt>
                <c:pt idx="352">
                  <c:v>-0.41751930288019767</c:v>
                </c:pt>
                <c:pt idx="353">
                  <c:v>-0.36560803021544436</c:v>
                </c:pt>
                <c:pt idx="354">
                  <c:v>-0.31358538980296025</c:v>
                </c:pt>
                <c:pt idx="355">
                  <c:v>-0.26146722824297497</c:v>
                </c:pt>
                <c:pt idx="356">
                  <c:v>-0.2092694212323743</c:v>
                </c:pt>
                <c:pt idx="357">
                  <c:v>-0.1570078687288331</c:v>
                </c:pt>
                <c:pt idx="358">
                  <c:v>-0.10469849010750247</c:v>
                </c:pt>
                <c:pt idx="359">
                  <c:v>-5.2357219311853345E-2</c:v>
                </c:pt>
                <c:pt idx="360">
                  <c:v>-7.3508907294517201E-16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DE4-C549-B500-F060884E96C7}"/>
            </c:ext>
          </c:extLst>
        </c:ser>
        <c:ser>
          <c:idx val="1"/>
          <c:order val="1"/>
          <c:tx>
            <c:v>F1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0673758865248288E-2"/>
                  <c:y val="-2.4493243243243305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b="1">
                        <a:latin typeface="Calibri" panose="020F0502020204030204" pitchFamily="34" charset="0"/>
                        <a:cs typeface="Calibri" panose="020F0502020204030204" pitchFamily="34" charset="0"/>
                      </a:defRPr>
                    </a:pPr>
                    <a:r>
                      <a:rPr lang="en-US" b="1">
                        <a:latin typeface="Calibri" panose="020F0502020204030204" pitchFamily="34" charset="0"/>
                        <a:cs typeface="Calibri" panose="020F0502020204030204" pitchFamily="34" charset="0"/>
                      </a:rPr>
                      <a:t>F1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196878315742441E-2"/>
                      <c:h val="3.7288917854862748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8BA-F34F-AE50-2F9E1BBD292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'Law 2 - Equal Areas'!$J$6</c:f>
              <c:numCache>
                <c:formatCode>0.00</c:formatCode>
                <c:ptCount val="1"/>
                <c:pt idx="0">
                  <c:v>-2.25</c:v>
                </c:pt>
              </c:numCache>
            </c:numRef>
          </c:xVal>
          <c:yVal>
            <c:numRef>
              <c:f>'Law 2 - Equal Areas'!$K$6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DE4-C549-B500-F060884E96C7}"/>
            </c:ext>
          </c:extLst>
        </c:ser>
        <c:ser>
          <c:idx val="3"/>
          <c:order val="2"/>
          <c:tx>
            <c:v>F2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B050"/>
              </a:solidFill>
              <a:ln>
                <a:solidFill>
                  <a:srgbClr val="00B05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801418439716311E-2"/>
                  <c:y val="-2.6182432432432495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b="1">
                        <a:latin typeface="Calibri" panose="020F0502020204030204" pitchFamily="34" charset="0"/>
                        <a:cs typeface="Calibri" panose="020F0502020204030204" pitchFamily="34" charset="0"/>
                      </a:defRPr>
                    </a:pPr>
                    <a:r>
                      <a:rPr lang="en-US" b="1">
                        <a:latin typeface="Calibri" panose="020F0502020204030204" pitchFamily="34" charset="0"/>
                        <a:cs typeface="Calibri" panose="020F0502020204030204" pitchFamily="34" charset="0"/>
                      </a:rPr>
                      <a:t>F2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650779024962308E-2"/>
                      <c:h val="5.418080974675463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696A-E94E-8B73-801F183CD1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'Law 2 - Equal Areas'!$J$9</c:f>
              <c:numCache>
                <c:formatCode>0.00</c:formatCode>
                <c:ptCount val="1"/>
                <c:pt idx="0">
                  <c:v>2.25</c:v>
                </c:pt>
              </c:numCache>
            </c:numRef>
          </c:xVal>
          <c:yVal>
            <c:numRef>
              <c:f>'Law 2 - Equal Areas'!$K$9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DE4-C549-B500-F060884E96C7}"/>
            </c:ext>
          </c:extLst>
        </c:ser>
        <c:ser>
          <c:idx val="4"/>
          <c:order val="3"/>
          <c:tx>
            <c:v>Planet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dPt>
            <c:idx val="0"/>
            <c:marker>
              <c:symbol val="circle"/>
              <c:size val="10"/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spPr>
              <a:ln w="19050">
                <a:solidFill>
                  <a:schemeClr val="tx1"/>
                </a:solidFill>
                <a:tailEnd type="none" w="lg" len="lg"/>
              </a:ln>
            </c:spPr>
            <c:extLst>
              <c:ext xmlns:c16="http://schemas.microsoft.com/office/drawing/2014/chart" uri="{C3380CC4-5D6E-409C-BE32-E72D297353CC}">
                <c16:uniqueId val="{00000002-88BA-F34F-AE50-2F9E1BBD2924}"/>
              </c:ext>
            </c:extLst>
          </c:dPt>
          <c:dPt>
            <c:idx val="1"/>
            <c:marker>
              <c:symbol val="circle"/>
              <c:size val="10"/>
              <c:spPr>
                <a:solidFill>
                  <a:srgbClr val="FFC000"/>
                </a:solidFill>
                <a:ln>
                  <a:solidFill>
                    <a:srgbClr val="FFC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788-1643-8B37-3645F3604DFE}"/>
              </c:ext>
            </c:extLst>
          </c:dPt>
          <c:dLbls>
            <c:dLbl>
              <c:idx val="0"/>
              <c:layout>
                <c:manualLayout>
                  <c:x val="-4.0780141843971635E-2"/>
                  <c:y val="-2.5337837837837898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b="1">
                        <a:latin typeface="Calibri" panose="020F0502020204030204" pitchFamily="34" charset="0"/>
                        <a:cs typeface="Calibri" panose="020F0502020204030204" pitchFamily="34" charset="0"/>
                      </a:defRPr>
                    </a:pPr>
                    <a:r>
                      <a:rPr lang="en-US" b="1">
                        <a:latin typeface="Calibri" panose="020F0502020204030204" pitchFamily="34" charset="0"/>
                        <a:cs typeface="Calibri" panose="020F0502020204030204" pitchFamily="34" charset="0"/>
                      </a:rPr>
                      <a:t>Planet</a:t>
                    </a:r>
                    <a:r>
                      <a:rPr lang="en-US" b="1" baseline="0">
                        <a:latin typeface="Calibri" panose="020F0502020204030204" pitchFamily="34" charset="0"/>
                        <a:cs typeface="Calibri" panose="020F0502020204030204" pitchFamily="34" charset="0"/>
                      </a:rPr>
                      <a:t> (t)</a:t>
                    </a:r>
                    <a:endParaRPr lang="en-US" b="1">
                      <a:latin typeface="Calibri" panose="020F0502020204030204" pitchFamily="34" charset="0"/>
                      <a:cs typeface="Calibri" panose="020F050202020403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625886524822695"/>
                      <c:h val="5.2491620557565448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88BA-F34F-AE50-2F9E1BBD292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'Law 2 - Equal Areas'!$J$7</c:f>
              <c:numCache>
                <c:formatCode>0.00</c:formatCode>
                <c:ptCount val="1"/>
                <c:pt idx="0">
                  <c:v>-1.8934898592443632</c:v>
                </c:pt>
              </c:numCache>
            </c:numRef>
          </c:xVal>
          <c:yVal>
            <c:numRef>
              <c:f>'Law 2 - Equal Areas'!$K$7</c:f>
              <c:numCache>
                <c:formatCode>0.00</c:formatCode>
                <c:ptCount val="1"/>
                <c:pt idx="0">
                  <c:v>2.5894797813230381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DE4-C549-B500-F060884E96C7}"/>
            </c:ext>
          </c:extLst>
        </c:ser>
        <c:ser>
          <c:idx val="2"/>
          <c:order val="4"/>
          <c:tx>
            <c:v>Pointer (t)</c:v>
          </c:tx>
          <c:marker>
            <c:symbol val="none"/>
          </c:marker>
          <c:dPt>
            <c:idx val="1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96A-E94E-8B73-801F183CD179}"/>
              </c:ext>
            </c:extLst>
          </c:dPt>
          <c:xVal>
            <c:numRef>
              <c:f>'Law 2 - Equal Areas'!$W$46:$W$47</c:f>
              <c:numCache>
                <c:formatCode>0.00</c:formatCode>
                <c:ptCount val="2"/>
                <c:pt idx="0">
                  <c:v>-2.25</c:v>
                </c:pt>
                <c:pt idx="1">
                  <c:v>-1.8934898592443632</c:v>
                </c:pt>
              </c:numCache>
            </c:numRef>
          </c:xVal>
          <c:yVal>
            <c:numRef>
              <c:f>'Law 2 - Equal Areas'!$X$46:$X$47</c:f>
              <c:numCache>
                <c:formatCode>0.00</c:formatCode>
                <c:ptCount val="2"/>
                <c:pt idx="0">
                  <c:v>0</c:v>
                </c:pt>
                <c:pt idx="1">
                  <c:v>2.5894797813230381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DE4-C549-B500-F060884E96C7}"/>
            </c:ext>
          </c:extLst>
        </c:ser>
        <c:ser>
          <c:idx val="5"/>
          <c:order val="5"/>
          <c:tx>
            <c:v>Perihelion</c:v>
          </c:tx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0.12677304964539007"/>
                  <c:y val="-1.6047297297297296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>
                        <a:latin typeface="Calibri" panose="020F0502020204030204" pitchFamily="34" charset="0"/>
                        <a:cs typeface="Calibri" panose="020F0502020204030204" pitchFamily="34" charset="0"/>
                      </a:defRPr>
                    </a:pPr>
                    <a:r>
                      <a:rPr lang="en-US">
                        <a:latin typeface="Calibri" panose="020F0502020204030204" pitchFamily="34" charset="0"/>
                        <a:cs typeface="Calibri" panose="020F0502020204030204" pitchFamily="34" charset="0"/>
                      </a:rPr>
                      <a:t>Perihelion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956567264198358"/>
                      <c:h val="5.7559188125133005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5-696A-E94E-8B73-801F183CD1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'Law 2 - Equal Areas'!$J$10</c:f>
              <c:numCache>
                <c:formatCode>0.00</c:formatCode>
                <c:ptCount val="1"/>
                <c:pt idx="0">
                  <c:v>-3.75</c:v>
                </c:pt>
              </c:numCache>
            </c:numRef>
          </c:xVal>
          <c:yVal>
            <c:numRef>
              <c:f>'Law 2 - Equal Areas'!$K$10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96A-E94E-8B73-801F183CD179}"/>
            </c:ext>
          </c:extLst>
        </c:ser>
        <c:ser>
          <c:idx val="6"/>
          <c:order val="6"/>
          <c:tx>
            <c:v>Aphelion</c:v>
          </c:tx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1.9503546099290781E-2"/>
                  <c:y val="-1.6891891891891955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b="0">
                        <a:latin typeface="Calibri" panose="020F0502020204030204" pitchFamily="34" charset="0"/>
                        <a:cs typeface="Calibri" panose="020F0502020204030204" pitchFamily="34" charset="0"/>
                      </a:defRPr>
                    </a:pPr>
                    <a:r>
                      <a:rPr lang="en-US" b="0">
                        <a:latin typeface="Calibri" panose="020F0502020204030204" pitchFamily="34" charset="0"/>
                        <a:cs typeface="Calibri" panose="020F0502020204030204" pitchFamily="34" charset="0"/>
                      </a:rPr>
                      <a:t>Aphelion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70042441503322"/>
                      <c:h val="3.5599728665673548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7-696A-E94E-8B73-801F183CD1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'Law 2 - Equal Areas'!$J$11</c:f>
              <c:numCache>
                <c:formatCode>0.00</c:formatCode>
                <c:ptCount val="1"/>
                <c:pt idx="0">
                  <c:v>3.75</c:v>
                </c:pt>
              </c:numCache>
            </c:numRef>
          </c:xVal>
          <c:yVal>
            <c:numRef>
              <c:f>'Law 2 - Equal Areas'!$K$11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96A-E94E-8B73-801F183CD179}"/>
            </c:ext>
          </c:extLst>
        </c:ser>
        <c:ser>
          <c:idx val="7"/>
          <c:order val="7"/>
          <c:tx>
            <c:v>Pointer (t-1)</c:v>
          </c:tx>
          <c:marker>
            <c:symbol val="none"/>
          </c:marker>
          <c:dPt>
            <c:idx val="1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06A4-A042-8B35-0BC2150A8709}"/>
              </c:ext>
            </c:extLst>
          </c:dPt>
          <c:dLbls>
            <c:dLbl>
              <c:idx val="1"/>
              <c:layout>
                <c:manualLayout>
                  <c:x val="-9.1407678244973915E-3"/>
                  <c:y val="-1.1627841577942293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b="1">
                        <a:latin typeface="Calibri" panose="020F0502020204030204" pitchFamily="34" charset="0"/>
                        <a:cs typeface="Calibri" panose="020F0502020204030204" pitchFamily="34" charset="0"/>
                      </a:defRPr>
                    </a:pPr>
                    <a:r>
                      <a:rPr lang="en-US" b="1">
                        <a:latin typeface="Calibri" panose="020F0502020204030204" pitchFamily="34" charset="0"/>
                        <a:cs typeface="Calibri" panose="020F0502020204030204" pitchFamily="34" charset="0"/>
                      </a:rPr>
                      <a:t>Planet (t-10)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42237544804158"/>
                      <c:h val="4.6636278023386601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06A4-A042-8B35-0BC2150A870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'Law 2 - Equal Areas'!$W$48:$W$49</c:f>
              <c:numCache>
                <c:formatCode>0.00</c:formatCode>
                <c:ptCount val="2"/>
                <c:pt idx="0">
                  <c:v>-2.25</c:v>
                </c:pt>
                <c:pt idx="1">
                  <c:v>-1.1058614630546284</c:v>
                </c:pt>
              </c:numCache>
            </c:numRef>
          </c:xVal>
          <c:yVal>
            <c:numRef>
              <c:f>'Law 2 - Equal Areas'!$X$48:$X$49</c:f>
              <c:numCache>
                <c:formatCode>0.00</c:formatCode>
                <c:ptCount val="2"/>
                <c:pt idx="0">
                  <c:v>0</c:v>
                </c:pt>
                <c:pt idx="1">
                  <c:v>2.8665877052167152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6A4-A042-8B35-0BC2150A8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6112384"/>
        <c:axId val="1"/>
      </c:scatterChart>
      <c:valAx>
        <c:axId val="1766112384"/>
        <c:scaling>
          <c:orientation val="minMax"/>
          <c:max val="5"/>
          <c:min val="-5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H"/>
          </a:p>
        </c:txPr>
        <c:crossAx val="1"/>
        <c:crosses val="autoZero"/>
        <c:crossBetween val="midCat"/>
        <c:majorUnit val="1"/>
        <c:minorUnit val="1"/>
      </c:valAx>
      <c:valAx>
        <c:axId val="1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H"/>
          </a:p>
        </c:txPr>
        <c:crossAx val="1766112384"/>
        <c:crosses val="autoZero"/>
        <c:crossBetween val="midCat"/>
        <c:majorUnit val="1"/>
        <c:minorUnit val="1"/>
      </c:valAx>
      <c:spPr>
        <a:solidFill>
          <a:schemeClr val="accent2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CH"/>
    </a:p>
  </c:txPr>
  <c:printSettings>
    <c:headerFooter alignWithMargins="0"/>
    <c:pageMargins b="1" l="0.75" r="0.75" t="1" header="0.49212598499999999" footer="0.4921259849999999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 sz="1400" b="1">
                <a:latin typeface="Calibri" panose="020F0502020204030204" pitchFamily="34" charset="0"/>
                <a:cs typeface="Calibri" panose="020F0502020204030204" pitchFamily="34" charset="0"/>
              </a:rPr>
              <a:t>Mean</a:t>
            </a:r>
            <a:r>
              <a:rPr lang="en-GB" sz="1400" b="1" baseline="0">
                <a:latin typeface="Calibri" panose="020F0502020204030204" pitchFamily="34" charset="0"/>
                <a:cs typeface="Calibri" panose="020F0502020204030204" pitchFamily="34" charset="0"/>
              </a:rPr>
              <a:t> Anomaly</a:t>
            </a:r>
            <a:endParaRPr lang="en-GB" sz="1400" b="1">
              <a:latin typeface="Calibri" panose="020F0502020204030204" pitchFamily="34" charset="0"/>
              <a:cs typeface="Calibri" panose="020F050202020403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650287983758697"/>
          <c:y val="0.13561995091522649"/>
          <c:w val="0.80714746338747068"/>
          <c:h val="0.70562480826260354"/>
        </c:manualLayout>
      </c:layout>
      <c:scatterChart>
        <c:scatterStyle val="smoothMarker"/>
        <c:varyColors val="0"/>
        <c:ser>
          <c:idx val="0"/>
          <c:order val="0"/>
          <c:tx>
            <c:v>Graph</c:v>
          </c:tx>
          <c:marker>
            <c:symbol val="diamond"/>
            <c:size val="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'Law 2 - Equal Areas'!$AA$4:$AA$364</c:f>
              <c:numCache>
                <c:formatCode>0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'Law 2 - Equal Areas'!$AD$4:$AD$364</c:f>
              <c:numCache>
                <c:formatCode>0.0000</c:formatCode>
                <c:ptCount val="361"/>
                <c:pt idx="0">
                  <c:v>0.4</c:v>
                </c:pt>
                <c:pt idx="1">
                  <c:v>0.4000913829061653</c:v>
                </c:pt>
                <c:pt idx="2">
                  <c:v>0.40036550378854252</c:v>
                </c:pt>
                <c:pt idx="3">
                  <c:v>0.40082227914725577</c:v>
                </c:pt>
                <c:pt idx="4">
                  <c:v>0.40146156984410553</c:v>
                </c:pt>
                <c:pt idx="5">
                  <c:v>0.40228318114495265</c:v>
                </c:pt>
                <c:pt idx="6">
                  <c:v>0.40328686277903603</c:v>
                </c:pt>
                <c:pt idx="7">
                  <c:v>0.40447230901520681</c:v>
                </c:pt>
                <c:pt idx="8">
                  <c:v>0.40583915875505783</c:v>
                </c:pt>
                <c:pt idx="9">
                  <c:v>0.40738699564291736</c:v>
                </c:pt>
                <c:pt idx="10">
                  <c:v>0.40911534819267525</c:v>
                </c:pt>
                <c:pt idx="11">
                  <c:v>0.41102368993140159</c:v>
                </c:pt>
                <c:pt idx="12">
                  <c:v>0.41311143955971663</c:v>
                </c:pt>
                <c:pt idx="13">
                  <c:v>0.41537796112885883</c:v>
                </c:pt>
                <c:pt idx="14">
                  <c:v>0.41782256423440212</c:v>
                </c:pt>
                <c:pt idx="15">
                  <c:v>0.42044450422655899</c:v>
                </c:pt>
                <c:pt idx="16">
                  <c:v>0.42324298243700864</c:v>
                </c:pt>
                <c:pt idx="17">
                  <c:v>0.42621714642217878</c:v>
                </c:pt>
                <c:pt idx="18">
                  <c:v>0.42936609022290795</c:v>
                </c:pt>
                <c:pt idx="19">
                  <c:v>0.43268885464040996</c:v>
                </c:pt>
                <c:pt idx="20">
                  <c:v>0.43618442752845499</c:v>
                </c:pt>
                <c:pt idx="21">
                  <c:v>0.43985174410167893</c:v>
                </c:pt>
                <c:pt idx="22">
                  <c:v>0.44368968725992752</c:v>
                </c:pt>
                <c:pt idx="23">
                  <c:v>0.4476970879285358</c:v>
                </c:pt>
                <c:pt idx="24">
                  <c:v>0.45187272541443946</c:v>
                </c:pt>
                <c:pt idx="25">
                  <c:v>0.4562153277780101</c:v>
                </c:pt>
                <c:pt idx="26">
                  <c:v>0.46072357222049976</c:v>
                </c:pt>
                <c:pt idx="27">
                  <c:v>0.46539608548697931</c:v>
                </c:pt>
                <c:pt idx="28">
                  <c:v>0.47023144428464381</c:v>
                </c:pt>
                <c:pt idx="29">
                  <c:v>0.47522817571636256</c:v>
                </c:pt>
                <c:pt idx="30">
                  <c:v>0.48038475772933675</c:v>
                </c:pt>
                <c:pt idx="31">
                  <c:v>0.48569961957873264</c:v>
                </c:pt>
                <c:pt idx="32">
                  <c:v>0.49117114230614445</c:v>
                </c:pt>
                <c:pt idx="33">
                  <c:v>0.49679765923274555</c:v>
                </c:pt>
                <c:pt idx="34">
                  <c:v>0.50257745646697505</c:v>
                </c:pt>
                <c:pt idx="35">
                  <c:v>0.50850877342660494</c:v>
                </c:pt>
                <c:pt idx="36">
                  <c:v>0.51458980337503157</c:v>
                </c:pt>
                <c:pt idx="37">
                  <c:v>0.52081869397162439</c:v>
                </c:pt>
                <c:pt idx="38">
                  <c:v>0.52719354783596684</c:v>
                </c:pt>
                <c:pt idx="39">
                  <c:v>0.53371242312581746</c:v>
                </c:pt>
                <c:pt idx="40">
                  <c:v>0.54037333412861321</c:v>
                </c:pt>
                <c:pt idx="41">
                  <c:v>0.54717425186633672</c:v>
                </c:pt>
                <c:pt idx="42">
                  <c:v>0.55411310471356345</c:v>
                </c:pt>
                <c:pt idx="43">
                  <c:v>0.56118777902849759</c:v>
                </c:pt>
                <c:pt idx="44">
                  <c:v>0.56839611979680926</c:v>
                </c:pt>
                <c:pt idx="45">
                  <c:v>0.57573593128807143</c:v>
                </c:pt>
                <c:pt idx="46">
                  <c:v>0.58320497772460156</c:v>
                </c:pt>
                <c:pt idx="47">
                  <c:v>0.59080098396250091</c:v>
                </c:pt>
                <c:pt idx="48">
                  <c:v>0.59852163618468501</c:v>
                </c:pt>
                <c:pt idx="49">
                  <c:v>0.60636458260569559</c:v>
                </c:pt>
                <c:pt idx="50">
                  <c:v>0.61432743418807645</c:v>
                </c:pt>
                <c:pt idx="51">
                  <c:v>0.62240776537009745</c:v>
                </c:pt>
                <c:pt idx="52">
                  <c:v>0.63060311480460496</c:v>
                </c:pt>
                <c:pt idx="53">
                  <c:v>0.63891098610877095</c:v>
                </c:pt>
                <c:pt idx="54">
                  <c:v>0.64732884862451612</c:v>
                </c:pt>
                <c:pt idx="55">
                  <c:v>0.65585413818937233</c:v>
                </c:pt>
                <c:pt idx="56">
                  <c:v>0.66448425791755195</c:v>
                </c:pt>
                <c:pt idx="57">
                  <c:v>0.67321657899098364</c:v>
                </c:pt>
                <c:pt idx="58">
                  <c:v>0.68204844146007715</c:v>
                </c:pt>
                <c:pt idx="59">
                  <c:v>0.6909771550539674</c:v>
                </c:pt>
                <c:pt idx="60">
                  <c:v>0.7</c:v>
                </c:pt>
                <c:pt idx="61">
                  <c:v>0.7091142278521978</c:v>
                </c:pt>
                <c:pt idx="62">
                  <c:v>0.71831706232846548</c:v>
                </c:pt>
                <c:pt idx="63">
                  <c:v>0.72760570015627191</c:v>
                </c:pt>
                <c:pt idx="64">
                  <c:v>0.73697731192655347</c:v>
                </c:pt>
                <c:pt idx="65">
                  <c:v>0.74642904295558032</c:v>
                </c:pt>
                <c:pt idx="66">
                  <c:v>0.75595801415451991</c:v>
                </c:pt>
                <c:pt idx="67">
                  <c:v>0.76556132290643564</c:v>
                </c:pt>
                <c:pt idx="68">
                  <c:v>0.77523604395045287</c:v>
                </c:pt>
                <c:pt idx="69">
                  <c:v>0.78497923027281979</c:v>
                </c:pt>
                <c:pt idx="70">
                  <c:v>0.79478791400459869</c:v>
                </c:pt>
                <c:pt idx="71">
                  <c:v>0.80465910732570589</c:v>
                </c:pt>
                <c:pt idx="72">
                  <c:v>0.81458980337503151</c:v>
                </c:pt>
                <c:pt idx="73">
                  <c:v>0.82457697716635792</c:v>
                </c:pt>
                <c:pt idx="74">
                  <c:v>0.83461758650980045</c:v>
                </c:pt>
                <c:pt idx="75">
                  <c:v>0.84470857293848756</c:v>
                </c:pt>
                <c:pt idx="76">
                  <c:v>0.85484686264019927</c:v>
                </c:pt>
                <c:pt idx="77">
                  <c:v>0.86502936739368108</c:v>
                </c:pt>
                <c:pt idx="78">
                  <c:v>0.87525298550934427</c:v>
                </c:pt>
                <c:pt idx="79">
                  <c:v>0.88551460277407301</c:v>
                </c:pt>
                <c:pt idx="80">
                  <c:v>0.89581109339984177</c:v>
                </c:pt>
                <c:pt idx="81">
                  <c:v>0.90613932097586147</c:v>
                </c:pt>
                <c:pt idx="82">
                  <c:v>0.91649613942396058</c:v>
                </c:pt>
                <c:pt idx="83">
                  <c:v>0.92687839395691152</c:v>
                </c:pt>
                <c:pt idx="84">
                  <c:v>0.93728292203940788</c:v>
                </c:pt>
                <c:pt idx="85">
                  <c:v>0.94770655435140516</c:v>
                </c:pt>
                <c:pt idx="86">
                  <c:v>0.95814611575352471</c:v>
                </c:pt>
                <c:pt idx="87">
                  <c:v>0.96859842625423365</c:v>
                </c:pt>
                <c:pt idx="88">
                  <c:v>0.97906030197849936</c:v>
                </c:pt>
                <c:pt idx="89">
                  <c:v>0.98952855613763002</c:v>
                </c:pt>
                <c:pt idx="90">
                  <c:v>1</c:v>
                </c:pt>
                <c:pt idx="91">
                  <c:v>1.0104714438623701</c:v>
                </c:pt>
                <c:pt idx="92">
                  <c:v>1.0209396980215004</c:v>
                </c:pt>
                <c:pt idx="93">
                  <c:v>1.0314015737457662</c:v>
                </c:pt>
                <c:pt idx="94">
                  <c:v>1.0418538842464753</c:v>
                </c:pt>
                <c:pt idx="95">
                  <c:v>1.0522934456485948</c:v>
                </c:pt>
                <c:pt idx="96">
                  <c:v>1.0627170779605919</c:v>
                </c:pt>
                <c:pt idx="97">
                  <c:v>1.0731216060430884</c:v>
                </c:pt>
                <c:pt idx="98">
                  <c:v>1.0835038605760392</c:v>
                </c:pt>
                <c:pt idx="99">
                  <c:v>1.0938606790241385</c:v>
                </c:pt>
                <c:pt idx="100">
                  <c:v>1.1041889066001582</c:v>
                </c:pt>
                <c:pt idx="101">
                  <c:v>1.114485397225927</c:v>
                </c:pt>
                <c:pt idx="102">
                  <c:v>1.1247470144906555</c:v>
                </c:pt>
                <c:pt idx="103">
                  <c:v>1.1349706326063189</c:v>
                </c:pt>
                <c:pt idx="104">
                  <c:v>1.1451531373598007</c:v>
                </c:pt>
                <c:pt idx="105">
                  <c:v>1.1552914270615124</c:v>
                </c:pt>
                <c:pt idx="106">
                  <c:v>1.1653824134901993</c:v>
                </c:pt>
                <c:pt idx="107">
                  <c:v>1.175423022833642</c:v>
                </c:pt>
                <c:pt idx="108">
                  <c:v>1.1854101966249684</c:v>
                </c:pt>
                <c:pt idx="109">
                  <c:v>1.1953408926742939</c:v>
                </c:pt>
                <c:pt idx="110">
                  <c:v>1.2052120859954012</c:v>
                </c:pt>
                <c:pt idx="111">
                  <c:v>1.2150207697271802</c:v>
                </c:pt>
                <c:pt idx="112">
                  <c:v>1.2247639560495474</c:v>
                </c:pt>
                <c:pt idx="113">
                  <c:v>1.2344386770935643</c:v>
                </c:pt>
                <c:pt idx="114">
                  <c:v>1.2440419858454801</c:v>
                </c:pt>
                <c:pt idx="115">
                  <c:v>1.2535709570444196</c:v>
                </c:pt>
                <c:pt idx="116">
                  <c:v>1.2630226880734465</c:v>
                </c:pt>
                <c:pt idx="117">
                  <c:v>1.2723942998437279</c:v>
                </c:pt>
                <c:pt idx="118">
                  <c:v>1.2816829376715342</c:v>
                </c:pt>
                <c:pt idx="119">
                  <c:v>1.2908857721478022</c:v>
                </c:pt>
                <c:pt idx="120">
                  <c:v>1.2999999999999998</c:v>
                </c:pt>
                <c:pt idx="121">
                  <c:v>1.3090228449460326</c:v>
                </c:pt>
                <c:pt idx="122">
                  <c:v>1.3179515585399229</c:v>
                </c:pt>
                <c:pt idx="123">
                  <c:v>1.3267834210090164</c:v>
                </c:pt>
                <c:pt idx="124">
                  <c:v>1.3355157420824479</c:v>
                </c:pt>
                <c:pt idx="125">
                  <c:v>1.3441458618106275</c:v>
                </c:pt>
                <c:pt idx="126">
                  <c:v>1.3526711513754839</c:v>
                </c:pt>
                <c:pt idx="127">
                  <c:v>1.361089013891229</c:v>
                </c:pt>
                <c:pt idx="128">
                  <c:v>1.369396885195395</c:v>
                </c:pt>
                <c:pt idx="129">
                  <c:v>1.3775922346299023</c:v>
                </c:pt>
                <c:pt idx="130">
                  <c:v>1.3856725658119236</c:v>
                </c:pt>
                <c:pt idx="131">
                  <c:v>1.3936354173943044</c:v>
                </c:pt>
                <c:pt idx="132">
                  <c:v>1.401478363815315</c:v>
                </c:pt>
                <c:pt idx="133">
                  <c:v>1.409199016037499</c:v>
                </c:pt>
                <c:pt idx="134">
                  <c:v>1.4167950222753982</c:v>
                </c:pt>
                <c:pt idx="135">
                  <c:v>1.4242640687119286</c:v>
                </c:pt>
                <c:pt idx="136">
                  <c:v>1.4316038802031907</c:v>
                </c:pt>
                <c:pt idx="137">
                  <c:v>1.4388122209715022</c:v>
                </c:pt>
                <c:pt idx="138">
                  <c:v>1.4458868952864363</c:v>
                </c:pt>
                <c:pt idx="139">
                  <c:v>1.4528257481336633</c:v>
                </c:pt>
                <c:pt idx="140">
                  <c:v>1.4596266658713868</c:v>
                </c:pt>
                <c:pt idx="141">
                  <c:v>1.4662875768741823</c:v>
                </c:pt>
                <c:pt idx="142">
                  <c:v>1.4728064521640332</c:v>
                </c:pt>
                <c:pt idx="143">
                  <c:v>1.4791813060283756</c:v>
                </c:pt>
                <c:pt idx="144">
                  <c:v>1.4854101966249684</c:v>
                </c:pt>
                <c:pt idx="145">
                  <c:v>1.4914912265733951</c:v>
                </c:pt>
                <c:pt idx="146">
                  <c:v>1.4974225435330251</c:v>
                </c:pt>
                <c:pt idx="147">
                  <c:v>1.5032023407672543</c:v>
                </c:pt>
                <c:pt idx="148">
                  <c:v>1.5088288576938556</c:v>
                </c:pt>
                <c:pt idx="149">
                  <c:v>1.5143003804212674</c:v>
                </c:pt>
                <c:pt idx="150">
                  <c:v>1.5196152422706632</c:v>
                </c:pt>
                <c:pt idx="151">
                  <c:v>1.5247718242836374</c:v>
                </c:pt>
                <c:pt idx="152">
                  <c:v>1.5297685557153562</c:v>
                </c:pt>
                <c:pt idx="153">
                  <c:v>1.5346039145130206</c:v>
                </c:pt>
                <c:pt idx="154">
                  <c:v>1.5392764277795004</c:v>
                </c:pt>
                <c:pt idx="155">
                  <c:v>1.5437846722219899</c:v>
                </c:pt>
                <c:pt idx="156">
                  <c:v>1.5481272745855605</c:v>
                </c:pt>
                <c:pt idx="157">
                  <c:v>1.5523029120714642</c:v>
                </c:pt>
                <c:pt idx="158">
                  <c:v>1.5563103127400724</c:v>
                </c:pt>
                <c:pt idx="159">
                  <c:v>1.5601482558983211</c:v>
                </c:pt>
                <c:pt idx="160">
                  <c:v>1.563815572471545</c:v>
                </c:pt>
                <c:pt idx="161">
                  <c:v>1.56731114535959</c:v>
                </c:pt>
                <c:pt idx="162">
                  <c:v>1.5706339097770921</c:v>
                </c:pt>
                <c:pt idx="163">
                  <c:v>1.5737828535778213</c:v>
                </c:pt>
                <c:pt idx="164">
                  <c:v>1.5767570175629912</c:v>
                </c:pt>
                <c:pt idx="165">
                  <c:v>1.579555495773441</c:v>
                </c:pt>
                <c:pt idx="166">
                  <c:v>1.582177435765598</c:v>
                </c:pt>
                <c:pt idx="167">
                  <c:v>1.5846220388711412</c:v>
                </c:pt>
                <c:pt idx="168">
                  <c:v>1.5868885604402834</c:v>
                </c:pt>
                <c:pt idx="169">
                  <c:v>1.5889763100685985</c:v>
                </c:pt>
                <c:pt idx="170">
                  <c:v>1.5908846518073247</c:v>
                </c:pt>
                <c:pt idx="171">
                  <c:v>1.5926130043570825</c:v>
                </c:pt>
                <c:pt idx="172">
                  <c:v>1.5941608412449422</c:v>
                </c:pt>
                <c:pt idx="173">
                  <c:v>1.5955276909847931</c:v>
                </c:pt>
                <c:pt idx="174">
                  <c:v>1.596713137220964</c:v>
                </c:pt>
                <c:pt idx="175">
                  <c:v>1.5977168188550475</c:v>
                </c:pt>
                <c:pt idx="176">
                  <c:v>1.5985384301558945</c:v>
                </c:pt>
                <c:pt idx="177">
                  <c:v>1.5991777208527442</c:v>
                </c:pt>
                <c:pt idx="178">
                  <c:v>1.5996344962114575</c:v>
                </c:pt>
                <c:pt idx="179">
                  <c:v>1.5999086170938348</c:v>
                </c:pt>
                <c:pt idx="180">
                  <c:v>1.6</c:v>
                </c:pt>
                <c:pt idx="181">
                  <c:v>1.5999086170938348</c:v>
                </c:pt>
                <c:pt idx="182">
                  <c:v>1.5996344962114575</c:v>
                </c:pt>
                <c:pt idx="183">
                  <c:v>1.5991777208527442</c:v>
                </c:pt>
                <c:pt idx="184">
                  <c:v>1.5985384301558945</c:v>
                </c:pt>
                <c:pt idx="185">
                  <c:v>1.5977168188550475</c:v>
                </c:pt>
                <c:pt idx="186">
                  <c:v>1.596713137220964</c:v>
                </c:pt>
                <c:pt idx="187">
                  <c:v>1.5955276909847931</c:v>
                </c:pt>
                <c:pt idx="188">
                  <c:v>1.5941608412449422</c:v>
                </c:pt>
                <c:pt idx="189">
                  <c:v>1.5926130043570828</c:v>
                </c:pt>
                <c:pt idx="190">
                  <c:v>1.5908846518073247</c:v>
                </c:pt>
                <c:pt idx="191">
                  <c:v>1.5889763100685985</c:v>
                </c:pt>
                <c:pt idx="192">
                  <c:v>1.5868885604402834</c:v>
                </c:pt>
                <c:pt idx="193">
                  <c:v>1.5846220388711412</c:v>
                </c:pt>
                <c:pt idx="194">
                  <c:v>1.582177435765598</c:v>
                </c:pt>
                <c:pt idx="195">
                  <c:v>1.579555495773441</c:v>
                </c:pt>
                <c:pt idx="196">
                  <c:v>1.5767570175629912</c:v>
                </c:pt>
                <c:pt idx="197">
                  <c:v>1.5737828535778213</c:v>
                </c:pt>
                <c:pt idx="198">
                  <c:v>1.5706339097770921</c:v>
                </c:pt>
                <c:pt idx="199">
                  <c:v>1.56731114535959</c:v>
                </c:pt>
                <c:pt idx="200">
                  <c:v>1.563815572471545</c:v>
                </c:pt>
                <c:pt idx="201">
                  <c:v>1.5601482558983211</c:v>
                </c:pt>
                <c:pt idx="202">
                  <c:v>1.5563103127400724</c:v>
                </c:pt>
                <c:pt idx="203">
                  <c:v>1.5523029120714642</c:v>
                </c:pt>
                <c:pt idx="204">
                  <c:v>1.5481272745855605</c:v>
                </c:pt>
                <c:pt idx="205">
                  <c:v>1.5437846722219901</c:v>
                </c:pt>
                <c:pt idx="206">
                  <c:v>1.5392764277795004</c:v>
                </c:pt>
                <c:pt idx="207">
                  <c:v>1.5346039145130208</c:v>
                </c:pt>
                <c:pt idx="208">
                  <c:v>1.5297685557153562</c:v>
                </c:pt>
                <c:pt idx="209">
                  <c:v>1.5247718242836374</c:v>
                </c:pt>
                <c:pt idx="210">
                  <c:v>1.519615242270663</c:v>
                </c:pt>
                <c:pt idx="211">
                  <c:v>1.5143003804212674</c:v>
                </c:pt>
                <c:pt idx="212">
                  <c:v>1.5088288576938558</c:v>
                </c:pt>
                <c:pt idx="213">
                  <c:v>1.5032023407672543</c:v>
                </c:pt>
                <c:pt idx="214">
                  <c:v>1.4974225435330251</c:v>
                </c:pt>
                <c:pt idx="215">
                  <c:v>1.4914912265733951</c:v>
                </c:pt>
                <c:pt idx="216">
                  <c:v>1.4854101966249686</c:v>
                </c:pt>
                <c:pt idx="217">
                  <c:v>1.4791813060283758</c:v>
                </c:pt>
                <c:pt idx="218">
                  <c:v>1.4728064521640334</c:v>
                </c:pt>
                <c:pt idx="219">
                  <c:v>1.4662875768741825</c:v>
                </c:pt>
                <c:pt idx="220">
                  <c:v>1.4596266658713868</c:v>
                </c:pt>
                <c:pt idx="221">
                  <c:v>1.4528257481336631</c:v>
                </c:pt>
                <c:pt idx="222">
                  <c:v>1.4458868952864365</c:v>
                </c:pt>
                <c:pt idx="223">
                  <c:v>1.4388122209715024</c:v>
                </c:pt>
                <c:pt idx="224">
                  <c:v>1.4316038802031907</c:v>
                </c:pt>
                <c:pt idx="225">
                  <c:v>1.4242640687119286</c:v>
                </c:pt>
                <c:pt idx="226">
                  <c:v>1.4167950222753984</c:v>
                </c:pt>
                <c:pt idx="227">
                  <c:v>1.4091990160374994</c:v>
                </c:pt>
                <c:pt idx="228">
                  <c:v>1.401478363815315</c:v>
                </c:pt>
                <c:pt idx="229">
                  <c:v>1.3936354173943046</c:v>
                </c:pt>
                <c:pt idx="230">
                  <c:v>1.3856725658119236</c:v>
                </c:pt>
                <c:pt idx="231">
                  <c:v>1.3775922346299023</c:v>
                </c:pt>
                <c:pt idx="232">
                  <c:v>1.3693968851953948</c:v>
                </c:pt>
                <c:pt idx="233">
                  <c:v>1.3610890138912288</c:v>
                </c:pt>
                <c:pt idx="234">
                  <c:v>1.3526711513754839</c:v>
                </c:pt>
                <c:pt idx="235">
                  <c:v>1.3441458618106279</c:v>
                </c:pt>
                <c:pt idx="236">
                  <c:v>1.3355157420824484</c:v>
                </c:pt>
                <c:pt idx="237">
                  <c:v>1.3267834210090161</c:v>
                </c:pt>
                <c:pt idx="238">
                  <c:v>1.3179515585399231</c:v>
                </c:pt>
                <c:pt idx="239">
                  <c:v>1.3090228449460326</c:v>
                </c:pt>
                <c:pt idx="240">
                  <c:v>1.3000000000000003</c:v>
                </c:pt>
                <c:pt idx="241">
                  <c:v>1.290885772147802</c:v>
                </c:pt>
                <c:pt idx="242">
                  <c:v>1.2816829376715344</c:v>
                </c:pt>
                <c:pt idx="243">
                  <c:v>1.2723942998437281</c:v>
                </c:pt>
                <c:pt idx="244">
                  <c:v>1.2630226880734465</c:v>
                </c:pt>
                <c:pt idx="245">
                  <c:v>1.25357095704442</c:v>
                </c:pt>
                <c:pt idx="246">
                  <c:v>1.2440419858454801</c:v>
                </c:pt>
                <c:pt idx="247">
                  <c:v>1.2344386770935643</c:v>
                </c:pt>
                <c:pt idx="248">
                  <c:v>1.2247639560495474</c:v>
                </c:pt>
                <c:pt idx="249">
                  <c:v>1.2150207697271804</c:v>
                </c:pt>
                <c:pt idx="250">
                  <c:v>1.2052120859954016</c:v>
                </c:pt>
                <c:pt idx="251">
                  <c:v>1.1953408926742939</c:v>
                </c:pt>
                <c:pt idx="252">
                  <c:v>1.1854101966249686</c:v>
                </c:pt>
                <c:pt idx="253">
                  <c:v>1.1754230228336422</c:v>
                </c:pt>
                <c:pt idx="254">
                  <c:v>1.1653824134901993</c:v>
                </c:pt>
                <c:pt idx="255">
                  <c:v>1.1552914270615124</c:v>
                </c:pt>
                <c:pt idx="256">
                  <c:v>1.1451531373598007</c:v>
                </c:pt>
                <c:pt idx="257">
                  <c:v>1.1349706326063191</c:v>
                </c:pt>
                <c:pt idx="258">
                  <c:v>1.1247470144906559</c:v>
                </c:pt>
                <c:pt idx="259">
                  <c:v>1.1144853972259272</c:v>
                </c:pt>
                <c:pt idx="260">
                  <c:v>1.1041889066001582</c:v>
                </c:pt>
                <c:pt idx="261">
                  <c:v>1.0938606790241385</c:v>
                </c:pt>
                <c:pt idx="262">
                  <c:v>1.083503860576039</c:v>
                </c:pt>
                <c:pt idx="263">
                  <c:v>1.0731216060430884</c:v>
                </c:pt>
                <c:pt idx="264">
                  <c:v>1.0627170779605921</c:v>
                </c:pt>
                <c:pt idx="265">
                  <c:v>1.0522934456485951</c:v>
                </c:pt>
                <c:pt idx="266">
                  <c:v>1.0418538842464753</c:v>
                </c:pt>
                <c:pt idx="267">
                  <c:v>1.0314015737457667</c:v>
                </c:pt>
                <c:pt idx="268">
                  <c:v>1.0209396980215011</c:v>
                </c:pt>
                <c:pt idx="269">
                  <c:v>1.0104714438623701</c:v>
                </c:pt>
                <c:pt idx="270">
                  <c:v>1</c:v>
                </c:pt>
                <c:pt idx="271">
                  <c:v>0.98952855613763013</c:v>
                </c:pt>
                <c:pt idx="272">
                  <c:v>0.97906030197849925</c:v>
                </c:pt>
                <c:pt idx="273">
                  <c:v>0.96859842625423365</c:v>
                </c:pt>
                <c:pt idx="274">
                  <c:v>0.95814611575352482</c:v>
                </c:pt>
                <c:pt idx="275">
                  <c:v>0.94770655435140527</c:v>
                </c:pt>
                <c:pt idx="276">
                  <c:v>0.93728292203940822</c:v>
                </c:pt>
                <c:pt idx="277">
                  <c:v>0.92687839395691141</c:v>
                </c:pt>
                <c:pt idx="278">
                  <c:v>0.91649613942396069</c:v>
                </c:pt>
                <c:pt idx="279">
                  <c:v>0.90613932097586158</c:v>
                </c:pt>
                <c:pt idx="280">
                  <c:v>0.895811093399842</c:v>
                </c:pt>
                <c:pt idx="281">
                  <c:v>0.88551460277407346</c:v>
                </c:pt>
                <c:pt idx="282">
                  <c:v>0.87525298550934483</c:v>
                </c:pt>
                <c:pt idx="283">
                  <c:v>0.86502936739368108</c:v>
                </c:pt>
                <c:pt idx="284">
                  <c:v>0.85484686264019949</c:v>
                </c:pt>
                <c:pt idx="285">
                  <c:v>0.84470857293848733</c:v>
                </c:pt>
                <c:pt idx="286">
                  <c:v>0.83461758650980034</c:v>
                </c:pt>
                <c:pt idx="287">
                  <c:v>0.82457697716635803</c:v>
                </c:pt>
                <c:pt idx="288">
                  <c:v>0.81458980337503162</c:v>
                </c:pt>
                <c:pt idx="289">
                  <c:v>0.80465910732570622</c:v>
                </c:pt>
                <c:pt idx="290">
                  <c:v>0.79478791400459914</c:v>
                </c:pt>
                <c:pt idx="291">
                  <c:v>0.78497923027282024</c:v>
                </c:pt>
                <c:pt idx="292">
                  <c:v>0.77523604395045287</c:v>
                </c:pt>
                <c:pt idx="293">
                  <c:v>0.76556132290643597</c:v>
                </c:pt>
                <c:pt idx="294">
                  <c:v>0.75595801415451969</c:v>
                </c:pt>
                <c:pt idx="295">
                  <c:v>0.74642904295558021</c:v>
                </c:pt>
                <c:pt idx="296">
                  <c:v>0.73697731192655358</c:v>
                </c:pt>
                <c:pt idx="297">
                  <c:v>0.72760570015627202</c:v>
                </c:pt>
                <c:pt idx="298">
                  <c:v>0.71831706232846582</c:v>
                </c:pt>
                <c:pt idx="299">
                  <c:v>0.70911422785219813</c:v>
                </c:pt>
                <c:pt idx="300">
                  <c:v>0.7</c:v>
                </c:pt>
                <c:pt idx="301">
                  <c:v>0.69097715505396751</c:v>
                </c:pt>
                <c:pt idx="302">
                  <c:v>0.68204844146007715</c:v>
                </c:pt>
                <c:pt idx="303">
                  <c:v>0.67321657899098408</c:v>
                </c:pt>
                <c:pt idx="304">
                  <c:v>0.66448425791755228</c:v>
                </c:pt>
                <c:pt idx="305">
                  <c:v>0.65585413818937233</c:v>
                </c:pt>
                <c:pt idx="306">
                  <c:v>0.64732884862451634</c:v>
                </c:pt>
                <c:pt idx="307">
                  <c:v>0.63891098610877117</c:v>
                </c:pt>
                <c:pt idx="308">
                  <c:v>0.63060311480460496</c:v>
                </c:pt>
                <c:pt idx="309">
                  <c:v>0.62240776537009745</c:v>
                </c:pt>
                <c:pt idx="310">
                  <c:v>0.61432743418807645</c:v>
                </c:pt>
                <c:pt idx="311">
                  <c:v>0.60636458260569581</c:v>
                </c:pt>
                <c:pt idx="312">
                  <c:v>0.59852163618468535</c:v>
                </c:pt>
                <c:pt idx="313">
                  <c:v>0.59080098396250125</c:v>
                </c:pt>
                <c:pt idx="314">
                  <c:v>0.583204977724602</c:v>
                </c:pt>
                <c:pt idx="315">
                  <c:v>0.57573593128807166</c:v>
                </c:pt>
                <c:pt idx="316">
                  <c:v>0.56839611979680948</c:v>
                </c:pt>
                <c:pt idx="317">
                  <c:v>0.56118777902849759</c:v>
                </c:pt>
                <c:pt idx="318">
                  <c:v>0.55411310471356345</c:v>
                </c:pt>
                <c:pt idx="319">
                  <c:v>0.54717425186633695</c:v>
                </c:pt>
                <c:pt idx="320">
                  <c:v>0.54037333412861333</c:v>
                </c:pt>
                <c:pt idx="321">
                  <c:v>0.53371242312581768</c:v>
                </c:pt>
                <c:pt idx="322">
                  <c:v>0.52719354783596706</c:v>
                </c:pt>
                <c:pt idx="323">
                  <c:v>0.52081869397162439</c:v>
                </c:pt>
                <c:pt idx="324">
                  <c:v>0.51458980337503157</c:v>
                </c:pt>
                <c:pt idx="325">
                  <c:v>0.50850877342660505</c:v>
                </c:pt>
                <c:pt idx="326">
                  <c:v>0.50257745646697516</c:v>
                </c:pt>
                <c:pt idx="327">
                  <c:v>0.49679765923274555</c:v>
                </c:pt>
                <c:pt idx="328">
                  <c:v>0.49117114230614478</c:v>
                </c:pt>
                <c:pt idx="329">
                  <c:v>0.48569961957873276</c:v>
                </c:pt>
                <c:pt idx="330">
                  <c:v>0.48038475772933698</c:v>
                </c:pt>
                <c:pt idx="331">
                  <c:v>0.47522817571636256</c:v>
                </c:pt>
                <c:pt idx="332">
                  <c:v>0.47023144428464392</c:v>
                </c:pt>
                <c:pt idx="333">
                  <c:v>0.46539608548697931</c:v>
                </c:pt>
                <c:pt idx="334">
                  <c:v>0.46072357222049976</c:v>
                </c:pt>
                <c:pt idx="335">
                  <c:v>0.45621532777801022</c:v>
                </c:pt>
                <c:pt idx="336">
                  <c:v>0.45187272541443946</c:v>
                </c:pt>
                <c:pt idx="337">
                  <c:v>0.44769708792853602</c:v>
                </c:pt>
                <c:pt idx="338">
                  <c:v>0.44368968725992763</c:v>
                </c:pt>
                <c:pt idx="339">
                  <c:v>0.43985174410167915</c:v>
                </c:pt>
                <c:pt idx="340">
                  <c:v>0.43618442752845499</c:v>
                </c:pt>
                <c:pt idx="341">
                  <c:v>0.43268885464041007</c:v>
                </c:pt>
                <c:pt idx="342">
                  <c:v>0.42936609022290795</c:v>
                </c:pt>
                <c:pt idx="343">
                  <c:v>0.42621714642217867</c:v>
                </c:pt>
                <c:pt idx="344">
                  <c:v>0.42324298243700886</c:v>
                </c:pt>
                <c:pt idx="345">
                  <c:v>0.42044450422655899</c:v>
                </c:pt>
                <c:pt idx="346">
                  <c:v>0.41782256423440212</c:v>
                </c:pt>
                <c:pt idx="347">
                  <c:v>0.41537796112885894</c:v>
                </c:pt>
                <c:pt idx="348">
                  <c:v>0.41311143955971663</c:v>
                </c:pt>
                <c:pt idx="349">
                  <c:v>0.41102368993140159</c:v>
                </c:pt>
                <c:pt idx="350">
                  <c:v>0.40911534819267525</c:v>
                </c:pt>
                <c:pt idx="351">
                  <c:v>0.40738699564291747</c:v>
                </c:pt>
                <c:pt idx="352">
                  <c:v>0.40583915875505783</c:v>
                </c:pt>
                <c:pt idx="353">
                  <c:v>0.40447230901520681</c:v>
                </c:pt>
                <c:pt idx="354">
                  <c:v>0.40328686277903603</c:v>
                </c:pt>
                <c:pt idx="355">
                  <c:v>0.40228318114495265</c:v>
                </c:pt>
                <c:pt idx="356">
                  <c:v>0.40146156984410541</c:v>
                </c:pt>
                <c:pt idx="357">
                  <c:v>0.40082227914725577</c:v>
                </c:pt>
                <c:pt idx="358">
                  <c:v>0.40036550378854252</c:v>
                </c:pt>
                <c:pt idx="359">
                  <c:v>0.4000913829061653</c:v>
                </c:pt>
                <c:pt idx="360">
                  <c:v>0.4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9D5-4D4E-B524-C76E72EBD006}"/>
            </c:ext>
          </c:extLst>
        </c:ser>
        <c:ser>
          <c:idx val="1"/>
          <c:order val="1"/>
          <c:tx>
            <c:v>Current</c:v>
          </c:tx>
          <c:marker>
            <c:symbol val="circle"/>
            <c:size val="10"/>
          </c:marker>
          <c:xVal>
            <c:numRef>
              <c:f>'Law 2 - Equal Areas'!$O$53</c:f>
              <c:numCache>
                <c:formatCode>0</c:formatCode>
                <c:ptCount val="1"/>
                <c:pt idx="0">
                  <c:v>150</c:v>
                </c:pt>
              </c:numCache>
            </c:numRef>
          </c:xVal>
          <c:yVal>
            <c:numRef>
              <c:f>'Law 2 - Equal Areas'!$P$53</c:f>
              <c:numCache>
                <c:formatCode>0.000</c:formatCode>
                <c:ptCount val="1"/>
                <c:pt idx="0">
                  <c:v>1.5196152422706632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9D5-4D4E-B524-C76E72EBD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1482752"/>
        <c:axId val="1"/>
      </c:scatterChart>
      <c:valAx>
        <c:axId val="1651482752"/>
        <c:scaling>
          <c:orientation val="minMax"/>
          <c:max val="360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</a:t>
                </a:r>
              </a:p>
            </c:rich>
          </c:tx>
          <c:layout>
            <c:manualLayout>
              <c:xMode val="edge"/>
              <c:yMode val="edge"/>
              <c:x val="0.52523934198375855"/>
              <c:y val="0.905436071009179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H"/>
          </a:p>
        </c:txPr>
        <c:crossAx val="1"/>
        <c:crosses val="autoZero"/>
        <c:crossBetween val="midCat"/>
        <c:majorUnit val="90"/>
        <c:minorUnit val="90"/>
      </c:valAx>
      <c:valAx>
        <c:axId val="1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Calibri" panose="020F0502020204030204" pitchFamily="34" charset="0"/>
                    <a:ea typeface="Arial"/>
                    <a:cs typeface="Calibri" panose="020F0502020204030204" pitchFamily="34" charset="0"/>
                  </a:defRPr>
                </a:pPr>
                <a:r>
                  <a:rPr lang="en-GB">
                    <a:latin typeface="Calibri" panose="020F0502020204030204" pitchFamily="34" charset="0"/>
                    <a:cs typeface="Calibri" panose="020F0502020204030204" pitchFamily="34" charset="0"/>
                  </a:rPr>
                  <a:t>E</a:t>
                </a:r>
              </a:p>
            </c:rich>
          </c:tx>
          <c:layout>
            <c:manualLayout>
              <c:xMode val="edge"/>
              <c:yMode val="edge"/>
              <c:x val="3.8576900823665883E-2"/>
              <c:y val="0.4358255714932246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H"/>
          </a:p>
        </c:txPr>
        <c:crossAx val="1651482752"/>
        <c:crosses val="autoZero"/>
        <c:crossBetween val="midCat"/>
        <c:majorUnit val="0.5"/>
        <c:minorUnit val="0.5"/>
      </c:valAx>
      <c:spPr>
        <a:solidFill>
          <a:schemeClr val="accent6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CH"/>
    </a:p>
  </c:txPr>
  <c:printSettings>
    <c:headerFooter alignWithMargins="0"/>
    <c:pageMargins b="1" l="0.75" r="0.75" t="1" header="0.49212598499999999" footer="0.49212598499999999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 sz="14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Anomaly</a:t>
            </a:r>
            <a:r>
              <a:rPr lang="en-GB" sz="1400" b="1" i="0" u="none" strike="noStrike" baseline="-250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max</a:t>
            </a:r>
            <a:r>
              <a:rPr lang="en-GB" sz="14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/Anomaly</a:t>
            </a:r>
            <a:r>
              <a:rPr lang="en-GB" sz="1400" b="1" i="0" u="none" strike="noStrike" baseline="-2500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049912581677839"/>
          <c:y val="0.14860696390223949"/>
          <c:w val="0.78088997753163325"/>
          <c:h val="0.69601620820124743"/>
        </c:manualLayout>
      </c:layout>
      <c:scatterChart>
        <c:scatterStyle val="smoothMarker"/>
        <c:varyColors val="0"/>
        <c:ser>
          <c:idx val="0"/>
          <c:order val="0"/>
          <c:tx>
            <c:v>Graph</c:v>
          </c:tx>
          <c:marker>
            <c:symbol val="diamond"/>
            <c:size val="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'Law 2 - Equal Areas'!$AA$4:$AA$364</c:f>
              <c:numCache>
                <c:formatCode>0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'Law 2 - Equal Areas'!$AE$4:$AE$364</c:f>
              <c:numCache>
                <c:formatCode>0.0000</c:formatCode>
                <c:ptCount val="361"/>
                <c:pt idx="0">
                  <c:v>1</c:v>
                </c:pt>
                <c:pt idx="1">
                  <c:v>1.0002284572654132</c:v>
                </c:pt>
                <c:pt idx="2">
                  <c:v>1.0009137594713562</c:v>
                </c:pt>
                <c:pt idx="3">
                  <c:v>1.0020556978681394</c:v>
                </c:pt>
                <c:pt idx="4">
                  <c:v>1.0036539246102638</c:v>
                </c:pt>
                <c:pt idx="5">
                  <c:v>1.0057079528623816</c:v>
                </c:pt>
                <c:pt idx="6">
                  <c:v>1.00821715694759</c:v>
                </c:pt>
                <c:pt idx="7">
                  <c:v>1.0111807725380169</c:v>
                </c:pt>
                <c:pt idx="8">
                  <c:v>1.0145978968876446</c:v>
                </c:pt>
                <c:pt idx="9">
                  <c:v>1.0184674891072933</c:v>
                </c:pt>
                <c:pt idx="10">
                  <c:v>1.022788370481688</c:v>
                </c:pt>
                <c:pt idx="11">
                  <c:v>1.0275592248285039</c:v>
                </c:pt>
                <c:pt idx="12">
                  <c:v>1.0327785988992915</c:v>
                </c:pt>
                <c:pt idx="13">
                  <c:v>1.038444902822147</c:v>
                </c:pt>
                <c:pt idx="14">
                  <c:v>1.0445564105860052</c:v>
                </c:pt>
                <c:pt idx="15">
                  <c:v>1.0511112605663975</c:v>
                </c:pt>
                <c:pt idx="16">
                  <c:v>1.0581074560925214</c:v>
                </c:pt>
                <c:pt idx="17">
                  <c:v>1.0655428660554469</c:v>
                </c:pt>
                <c:pt idx="18">
                  <c:v>1.0734152255572698</c:v>
                </c:pt>
                <c:pt idx="19">
                  <c:v>1.0817221366010248</c:v>
                </c:pt>
                <c:pt idx="20">
                  <c:v>1.0904610688211374</c:v>
                </c:pt>
                <c:pt idx="21">
                  <c:v>1.0996293602541973</c:v>
                </c:pt>
                <c:pt idx="22">
                  <c:v>1.1092242181498186</c:v>
                </c:pt>
                <c:pt idx="23">
                  <c:v>1.1192427198213395</c:v>
                </c:pt>
                <c:pt idx="24">
                  <c:v>1.1296818135360986</c:v>
                </c:pt>
                <c:pt idx="25">
                  <c:v>1.1405383194450252</c:v>
                </c:pt>
                <c:pt idx="26">
                  <c:v>1.1518089305512493</c:v>
                </c:pt>
                <c:pt idx="27">
                  <c:v>1.1634902137174481</c:v>
                </c:pt>
                <c:pt idx="28">
                  <c:v>1.1755786107116095</c:v>
                </c:pt>
                <c:pt idx="29">
                  <c:v>1.1880704392909063</c:v>
                </c:pt>
                <c:pt idx="30">
                  <c:v>1.2009618943233418</c:v>
                </c:pt>
                <c:pt idx="31">
                  <c:v>1.2142490489468316</c:v>
                </c:pt>
                <c:pt idx="32">
                  <c:v>1.227927855765361</c:v>
                </c:pt>
                <c:pt idx="33">
                  <c:v>1.2419941480818637</c:v>
                </c:pt>
                <c:pt idx="34">
                  <c:v>1.2564436411674376</c:v>
                </c:pt>
                <c:pt idx="35">
                  <c:v>1.2712719335665124</c:v>
                </c:pt>
                <c:pt idx="36">
                  <c:v>1.2864745084375788</c:v>
                </c:pt>
                <c:pt idx="37">
                  <c:v>1.302046734929061</c:v>
                </c:pt>
                <c:pt idx="38">
                  <c:v>1.3179838695899171</c:v>
                </c:pt>
                <c:pt idx="39">
                  <c:v>1.3342810578145436</c:v>
                </c:pt>
                <c:pt idx="40">
                  <c:v>1.3509333353215329</c:v>
                </c:pt>
                <c:pt idx="41">
                  <c:v>1.3679356296658418</c:v>
                </c:pt>
                <c:pt idx="42">
                  <c:v>1.3852827617839085</c:v>
                </c:pt>
                <c:pt idx="43">
                  <c:v>1.402969447571244</c:v>
                </c:pt>
                <c:pt idx="44">
                  <c:v>1.4209902994920232</c:v>
                </c:pt>
                <c:pt idx="45">
                  <c:v>1.4393398282201786</c:v>
                </c:pt>
                <c:pt idx="46">
                  <c:v>1.4580124443115039</c:v>
                </c:pt>
                <c:pt idx="47">
                  <c:v>1.4770024599062521</c:v>
                </c:pt>
                <c:pt idx="48">
                  <c:v>1.4963040904617124</c:v>
                </c:pt>
                <c:pt idx="49">
                  <c:v>1.5159114565142389</c:v>
                </c:pt>
                <c:pt idx="50">
                  <c:v>1.5358185854701911</c:v>
                </c:pt>
                <c:pt idx="51">
                  <c:v>1.5560194134252436</c:v>
                </c:pt>
                <c:pt idx="52">
                  <c:v>1.5765077870115123</c:v>
                </c:pt>
                <c:pt idx="53">
                  <c:v>1.5972774652719273</c:v>
                </c:pt>
                <c:pt idx="54">
                  <c:v>1.6183221215612902</c:v>
                </c:pt>
                <c:pt idx="55">
                  <c:v>1.6396353454734307</c:v>
                </c:pt>
                <c:pt idx="56">
                  <c:v>1.6612106447938797</c:v>
                </c:pt>
                <c:pt idx="57">
                  <c:v>1.6830414474774591</c:v>
                </c:pt>
                <c:pt idx="58">
                  <c:v>1.7051211036501928</c:v>
                </c:pt>
                <c:pt idx="59">
                  <c:v>1.7274428876349184</c:v>
                </c:pt>
                <c:pt idx="60">
                  <c:v>1.7499999999999998</c:v>
                </c:pt>
                <c:pt idx="61">
                  <c:v>1.7727855696304944</c:v>
                </c:pt>
                <c:pt idx="62">
                  <c:v>1.7957926558211637</c:v>
                </c:pt>
                <c:pt idx="63">
                  <c:v>1.8190142503906797</c:v>
                </c:pt>
                <c:pt idx="64">
                  <c:v>1.8424432798163837</c:v>
                </c:pt>
                <c:pt idx="65">
                  <c:v>1.8660726073889506</c:v>
                </c:pt>
                <c:pt idx="66">
                  <c:v>1.8898950353862998</c:v>
                </c:pt>
                <c:pt idx="67">
                  <c:v>1.9139033072660889</c:v>
                </c:pt>
                <c:pt idx="68">
                  <c:v>1.9380901098761321</c:v>
                </c:pt>
                <c:pt idx="69">
                  <c:v>1.9624480756820495</c:v>
                </c:pt>
                <c:pt idx="70">
                  <c:v>1.9869697850114967</c:v>
                </c:pt>
                <c:pt idx="71">
                  <c:v>2.0116477683142646</c:v>
                </c:pt>
                <c:pt idx="72">
                  <c:v>2.0364745084375788</c:v>
                </c:pt>
                <c:pt idx="73">
                  <c:v>2.0614424429158946</c:v>
                </c:pt>
                <c:pt idx="74">
                  <c:v>2.0865439662745011</c:v>
                </c:pt>
                <c:pt idx="75">
                  <c:v>2.1117714323462189</c:v>
                </c:pt>
                <c:pt idx="76">
                  <c:v>2.1371171566004978</c:v>
                </c:pt>
                <c:pt idx="77">
                  <c:v>2.1625734184842025</c:v>
                </c:pt>
                <c:pt idx="78">
                  <c:v>2.1881324637733606</c:v>
                </c:pt>
                <c:pt idx="79">
                  <c:v>2.2137865069351825</c:v>
                </c:pt>
                <c:pt idx="80">
                  <c:v>2.2395277334996044</c:v>
                </c:pt>
                <c:pt idx="81">
                  <c:v>2.2653483024396537</c:v>
                </c:pt>
                <c:pt idx="82">
                  <c:v>2.2912403485599011</c:v>
                </c:pt>
                <c:pt idx="83">
                  <c:v>2.3171959848922787</c:v>
                </c:pt>
                <c:pt idx="84">
                  <c:v>2.3432073050985194</c:v>
                </c:pt>
                <c:pt idx="85">
                  <c:v>2.3692663858785128</c:v>
                </c:pt>
                <c:pt idx="86">
                  <c:v>2.3953652893838115</c:v>
                </c:pt>
                <c:pt idx="87">
                  <c:v>2.4214960656355839</c:v>
                </c:pt>
                <c:pt idx="88">
                  <c:v>2.4476507549462481</c:v>
                </c:pt>
                <c:pt idx="89">
                  <c:v>2.4738213903440749</c:v>
                </c:pt>
                <c:pt idx="90">
                  <c:v>2.5</c:v>
                </c:pt>
                <c:pt idx="91">
                  <c:v>2.5261786096559251</c:v>
                </c:pt>
                <c:pt idx="92">
                  <c:v>2.552349245053751</c:v>
                </c:pt>
                <c:pt idx="93">
                  <c:v>2.5785039343644156</c:v>
                </c:pt>
                <c:pt idx="94">
                  <c:v>2.604634710616188</c:v>
                </c:pt>
                <c:pt idx="95">
                  <c:v>2.6307336141214868</c:v>
                </c:pt>
                <c:pt idx="96">
                  <c:v>2.6567926949014797</c:v>
                </c:pt>
                <c:pt idx="97">
                  <c:v>2.6828040151077208</c:v>
                </c:pt>
                <c:pt idx="98">
                  <c:v>2.708759651440098</c:v>
                </c:pt>
                <c:pt idx="99">
                  <c:v>2.7346516975603463</c:v>
                </c:pt>
                <c:pt idx="100">
                  <c:v>2.7604722665003956</c:v>
                </c:pt>
                <c:pt idx="101">
                  <c:v>2.7862134930648175</c:v>
                </c:pt>
                <c:pt idx="102">
                  <c:v>2.8118675362266385</c:v>
                </c:pt>
                <c:pt idx="103">
                  <c:v>2.8374265815157971</c:v>
                </c:pt>
                <c:pt idx="104">
                  <c:v>2.8628828433995017</c:v>
                </c:pt>
                <c:pt idx="105">
                  <c:v>2.8882285676537811</c:v>
                </c:pt>
                <c:pt idx="106">
                  <c:v>2.913456033725498</c:v>
                </c:pt>
                <c:pt idx="107">
                  <c:v>2.9385575570841049</c:v>
                </c:pt>
                <c:pt idx="108">
                  <c:v>2.9635254915624207</c:v>
                </c:pt>
                <c:pt idx="109">
                  <c:v>2.9883522316857345</c:v>
                </c:pt>
                <c:pt idx="110">
                  <c:v>3.0130302149885027</c:v>
                </c:pt>
                <c:pt idx="111">
                  <c:v>3.0375519243179503</c:v>
                </c:pt>
                <c:pt idx="112">
                  <c:v>3.0619098901238684</c:v>
                </c:pt>
                <c:pt idx="113">
                  <c:v>3.0860966927339106</c:v>
                </c:pt>
                <c:pt idx="114">
                  <c:v>3.1101049646137002</c:v>
                </c:pt>
                <c:pt idx="115">
                  <c:v>3.1339273926110489</c:v>
                </c:pt>
                <c:pt idx="116">
                  <c:v>3.1575567201836163</c:v>
                </c:pt>
                <c:pt idx="117">
                  <c:v>3.1809857496093197</c:v>
                </c:pt>
                <c:pt idx="118">
                  <c:v>3.2042073441788355</c:v>
                </c:pt>
                <c:pt idx="119">
                  <c:v>3.2272144303695054</c:v>
                </c:pt>
                <c:pt idx="120">
                  <c:v>3.2499999999999996</c:v>
                </c:pt>
                <c:pt idx="121">
                  <c:v>3.2725571123650812</c:v>
                </c:pt>
                <c:pt idx="122">
                  <c:v>3.294878896349807</c:v>
                </c:pt>
                <c:pt idx="123">
                  <c:v>3.3169585525225407</c:v>
                </c:pt>
                <c:pt idx="124">
                  <c:v>3.3387893552061199</c:v>
                </c:pt>
                <c:pt idx="125">
                  <c:v>3.3603646545265686</c:v>
                </c:pt>
                <c:pt idx="126">
                  <c:v>3.3816778784387096</c:v>
                </c:pt>
                <c:pt idx="127">
                  <c:v>3.4027225347280723</c:v>
                </c:pt>
                <c:pt idx="128">
                  <c:v>3.4234922129884873</c:v>
                </c:pt>
                <c:pt idx="129">
                  <c:v>3.4439805865747557</c:v>
                </c:pt>
                <c:pt idx="130">
                  <c:v>3.4641814145298087</c:v>
                </c:pt>
                <c:pt idx="131">
                  <c:v>3.4840885434857607</c:v>
                </c:pt>
                <c:pt idx="132">
                  <c:v>3.5036959095382874</c:v>
                </c:pt>
                <c:pt idx="133">
                  <c:v>3.5229975400937472</c:v>
                </c:pt>
                <c:pt idx="134">
                  <c:v>3.5419875556884954</c:v>
                </c:pt>
                <c:pt idx="135">
                  <c:v>3.5606601717798214</c:v>
                </c:pt>
                <c:pt idx="136">
                  <c:v>3.5790097005079766</c:v>
                </c:pt>
                <c:pt idx="137">
                  <c:v>3.5970305524287554</c:v>
                </c:pt>
                <c:pt idx="138">
                  <c:v>3.6147172382160906</c:v>
                </c:pt>
                <c:pt idx="139">
                  <c:v>3.6320643703341582</c:v>
                </c:pt>
                <c:pt idx="140">
                  <c:v>3.6490666646784669</c:v>
                </c:pt>
                <c:pt idx="141">
                  <c:v>3.6657189421854555</c:v>
                </c:pt>
                <c:pt idx="142">
                  <c:v>3.6820161304100827</c:v>
                </c:pt>
                <c:pt idx="143">
                  <c:v>3.697953265070939</c:v>
                </c:pt>
                <c:pt idx="144">
                  <c:v>3.7135254915624207</c:v>
                </c:pt>
                <c:pt idx="145">
                  <c:v>3.7287280664334874</c:v>
                </c:pt>
                <c:pt idx="146">
                  <c:v>3.7435563588325627</c:v>
                </c:pt>
                <c:pt idx="147">
                  <c:v>3.7580058519181359</c:v>
                </c:pt>
                <c:pt idx="148">
                  <c:v>3.7720721442346385</c:v>
                </c:pt>
                <c:pt idx="149">
                  <c:v>3.7857509510531684</c:v>
                </c:pt>
                <c:pt idx="150">
                  <c:v>3.799038105676658</c:v>
                </c:pt>
                <c:pt idx="151">
                  <c:v>3.8119295607090935</c:v>
                </c:pt>
                <c:pt idx="152">
                  <c:v>3.8244213892883905</c:v>
                </c:pt>
                <c:pt idx="153">
                  <c:v>3.8365097862825515</c:v>
                </c:pt>
                <c:pt idx="154">
                  <c:v>3.8481910694487507</c:v>
                </c:pt>
                <c:pt idx="155">
                  <c:v>3.8594616805549746</c:v>
                </c:pt>
                <c:pt idx="156">
                  <c:v>3.8703181864639014</c:v>
                </c:pt>
                <c:pt idx="157">
                  <c:v>3.8807572801786603</c:v>
                </c:pt>
                <c:pt idx="158">
                  <c:v>3.8907757818501807</c:v>
                </c:pt>
                <c:pt idx="159">
                  <c:v>3.9003706397458027</c:v>
                </c:pt>
                <c:pt idx="160">
                  <c:v>3.9095389311788624</c:v>
                </c:pt>
                <c:pt idx="161">
                  <c:v>3.9182778633989748</c:v>
                </c:pt>
                <c:pt idx="162">
                  <c:v>3.92658477444273</c:v>
                </c:pt>
                <c:pt idx="163">
                  <c:v>3.9344571339445533</c:v>
                </c:pt>
                <c:pt idx="164">
                  <c:v>3.9418925439074779</c:v>
                </c:pt>
                <c:pt idx="165">
                  <c:v>3.9488887394336025</c:v>
                </c:pt>
                <c:pt idx="166">
                  <c:v>3.9554435894139948</c:v>
                </c:pt>
                <c:pt idx="167">
                  <c:v>3.9615550971778526</c:v>
                </c:pt>
                <c:pt idx="168">
                  <c:v>3.9672214011007081</c:v>
                </c:pt>
                <c:pt idx="169">
                  <c:v>3.9724407751714961</c:v>
                </c:pt>
                <c:pt idx="170">
                  <c:v>3.9772116295183118</c:v>
                </c:pt>
                <c:pt idx="171">
                  <c:v>3.981532510892706</c:v>
                </c:pt>
                <c:pt idx="172">
                  <c:v>3.9854021031123552</c:v>
                </c:pt>
                <c:pt idx="173">
                  <c:v>3.9888192274619825</c:v>
                </c:pt>
                <c:pt idx="174">
                  <c:v>3.9917828430524098</c:v>
                </c:pt>
                <c:pt idx="175">
                  <c:v>3.9942920471376184</c:v>
                </c:pt>
                <c:pt idx="176">
                  <c:v>3.9963460753897362</c:v>
                </c:pt>
                <c:pt idx="177">
                  <c:v>3.9979443021318604</c:v>
                </c:pt>
                <c:pt idx="178">
                  <c:v>3.9990862405286434</c:v>
                </c:pt>
                <c:pt idx="179">
                  <c:v>3.999771542734587</c:v>
                </c:pt>
                <c:pt idx="180">
                  <c:v>4</c:v>
                </c:pt>
                <c:pt idx="181">
                  <c:v>3.999771542734587</c:v>
                </c:pt>
                <c:pt idx="182">
                  <c:v>3.9990862405286434</c:v>
                </c:pt>
                <c:pt idx="183">
                  <c:v>3.9979443021318604</c:v>
                </c:pt>
                <c:pt idx="184">
                  <c:v>3.9963460753897362</c:v>
                </c:pt>
                <c:pt idx="185">
                  <c:v>3.9942920471376184</c:v>
                </c:pt>
                <c:pt idx="186">
                  <c:v>3.9917828430524098</c:v>
                </c:pt>
                <c:pt idx="187">
                  <c:v>3.9888192274619825</c:v>
                </c:pt>
                <c:pt idx="188">
                  <c:v>3.9854021031123552</c:v>
                </c:pt>
                <c:pt idx="189">
                  <c:v>3.9815325108927069</c:v>
                </c:pt>
                <c:pt idx="190">
                  <c:v>3.9772116295183118</c:v>
                </c:pt>
                <c:pt idx="191">
                  <c:v>3.9724407751714961</c:v>
                </c:pt>
                <c:pt idx="192">
                  <c:v>3.9672214011007081</c:v>
                </c:pt>
                <c:pt idx="193">
                  <c:v>3.9615550971778526</c:v>
                </c:pt>
                <c:pt idx="194">
                  <c:v>3.9554435894139948</c:v>
                </c:pt>
                <c:pt idx="195">
                  <c:v>3.9488887394336025</c:v>
                </c:pt>
                <c:pt idx="196">
                  <c:v>3.9418925439074779</c:v>
                </c:pt>
                <c:pt idx="197">
                  <c:v>3.9344571339445533</c:v>
                </c:pt>
                <c:pt idx="198">
                  <c:v>3.92658477444273</c:v>
                </c:pt>
                <c:pt idx="199">
                  <c:v>3.9182778633989748</c:v>
                </c:pt>
                <c:pt idx="200">
                  <c:v>3.9095389311788624</c:v>
                </c:pt>
                <c:pt idx="201">
                  <c:v>3.9003706397458027</c:v>
                </c:pt>
                <c:pt idx="202">
                  <c:v>3.8907757818501807</c:v>
                </c:pt>
                <c:pt idx="203">
                  <c:v>3.8807572801786603</c:v>
                </c:pt>
                <c:pt idx="204">
                  <c:v>3.8703181864639014</c:v>
                </c:pt>
                <c:pt idx="205">
                  <c:v>3.8594616805549751</c:v>
                </c:pt>
                <c:pt idx="206">
                  <c:v>3.8481910694487507</c:v>
                </c:pt>
                <c:pt idx="207">
                  <c:v>3.8365097862825519</c:v>
                </c:pt>
                <c:pt idx="208">
                  <c:v>3.8244213892883905</c:v>
                </c:pt>
                <c:pt idx="209">
                  <c:v>3.8119295607090935</c:v>
                </c:pt>
                <c:pt idx="210">
                  <c:v>3.7990381056766576</c:v>
                </c:pt>
                <c:pt idx="211">
                  <c:v>3.7857509510531684</c:v>
                </c:pt>
                <c:pt idx="212">
                  <c:v>3.7720721442346394</c:v>
                </c:pt>
                <c:pt idx="213">
                  <c:v>3.7580058519181359</c:v>
                </c:pt>
                <c:pt idx="214">
                  <c:v>3.7435563588325627</c:v>
                </c:pt>
                <c:pt idx="215">
                  <c:v>3.7287280664334874</c:v>
                </c:pt>
                <c:pt idx="216">
                  <c:v>3.7135254915624216</c:v>
                </c:pt>
                <c:pt idx="217">
                  <c:v>3.6979532650709395</c:v>
                </c:pt>
                <c:pt idx="218">
                  <c:v>3.6820161304100831</c:v>
                </c:pt>
                <c:pt idx="219">
                  <c:v>3.6657189421854564</c:v>
                </c:pt>
                <c:pt idx="220">
                  <c:v>3.6490666646784669</c:v>
                </c:pt>
                <c:pt idx="221">
                  <c:v>3.6320643703341573</c:v>
                </c:pt>
                <c:pt idx="222">
                  <c:v>3.614717238216091</c:v>
                </c:pt>
                <c:pt idx="223">
                  <c:v>3.5970305524287558</c:v>
                </c:pt>
                <c:pt idx="224">
                  <c:v>3.5790097005079766</c:v>
                </c:pt>
                <c:pt idx="225">
                  <c:v>3.5606601717798214</c:v>
                </c:pt>
                <c:pt idx="226">
                  <c:v>3.5419875556884959</c:v>
                </c:pt>
                <c:pt idx="227">
                  <c:v>3.5229975400937485</c:v>
                </c:pt>
                <c:pt idx="228">
                  <c:v>3.5036959095382874</c:v>
                </c:pt>
                <c:pt idx="229">
                  <c:v>3.4840885434857616</c:v>
                </c:pt>
                <c:pt idx="230">
                  <c:v>3.4641814145298087</c:v>
                </c:pt>
                <c:pt idx="231">
                  <c:v>3.4439805865747557</c:v>
                </c:pt>
                <c:pt idx="232">
                  <c:v>3.4234922129884868</c:v>
                </c:pt>
                <c:pt idx="233">
                  <c:v>3.4027225347280718</c:v>
                </c:pt>
                <c:pt idx="234">
                  <c:v>3.3816778784387096</c:v>
                </c:pt>
                <c:pt idx="235">
                  <c:v>3.3603646545265695</c:v>
                </c:pt>
                <c:pt idx="236">
                  <c:v>3.3387893552061207</c:v>
                </c:pt>
                <c:pt idx="237">
                  <c:v>3.3169585525225402</c:v>
                </c:pt>
                <c:pt idx="238">
                  <c:v>3.2948788963498075</c:v>
                </c:pt>
                <c:pt idx="239">
                  <c:v>3.2725571123650812</c:v>
                </c:pt>
                <c:pt idx="240">
                  <c:v>3.2500000000000004</c:v>
                </c:pt>
                <c:pt idx="241">
                  <c:v>3.2272144303695049</c:v>
                </c:pt>
                <c:pt idx="242">
                  <c:v>3.2042073441788359</c:v>
                </c:pt>
                <c:pt idx="243">
                  <c:v>3.1809857496093201</c:v>
                </c:pt>
                <c:pt idx="244">
                  <c:v>3.1575567201836163</c:v>
                </c:pt>
                <c:pt idx="245">
                  <c:v>3.1339273926110498</c:v>
                </c:pt>
                <c:pt idx="246">
                  <c:v>3.1101049646137002</c:v>
                </c:pt>
                <c:pt idx="247">
                  <c:v>3.0860966927339106</c:v>
                </c:pt>
                <c:pt idx="248">
                  <c:v>3.0619098901238684</c:v>
                </c:pt>
                <c:pt idx="249">
                  <c:v>3.0375519243179507</c:v>
                </c:pt>
                <c:pt idx="250">
                  <c:v>3.013030214988504</c:v>
                </c:pt>
                <c:pt idx="251">
                  <c:v>2.9883522316857345</c:v>
                </c:pt>
                <c:pt idx="252">
                  <c:v>2.9635254915624212</c:v>
                </c:pt>
                <c:pt idx="253">
                  <c:v>2.9385575570841054</c:v>
                </c:pt>
                <c:pt idx="254">
                  <c:v>2.913456033725498</c:v>
                </c:pt>
                <c:pt idx="255">
                  <c:v>2.8882285676537811</c:v>
                </c:pt>
                <c:pt idx="256">
                  <c:v>2.8628828433995017</c:v>
                </c:pt>
                <c:pt idx="257">
                  <c:v>2.8374265815157975</c:v>
                </c:pt>
                <c:pt idx="258">
                  <c:v>2.8118675362266399</c:v>
                </c:pt>
                <c:pt idx="259">
                  <c:v>2.7862134930648179</c:v>
                </c:pt>
                <c:pt idx="260">
                  <c:v>2.7604722665003956</c:v>
                </c:pt>
                <c:pt idx="261">
                  <c:v>2.7346516975603463</c:v>
                </c:pt>
                <c:pt idx="262">
                  <c:v>2.7087596514400971</c:v>
                </c:pt>
                <c:pt idx="263">
                  <c:v>2.6828040151077208</c:v>
                </c:pt>
                <c:pt idx="264">
                  <c:v>2.6567926949014802</c:v>
                </c:pt>
                <c:pt idx="265">
                  <c:v>2.6307336141214877</c:v>
                </c:pt>
                <c:pt idx="266">
                  <c:v>2.604634710616188</c:v>
                </c:pt>
                <c:pt idx="267">
                  <c:v>2.5785039343644165</c:v>
                </c:pt>
                <c:pt idx="268">
                  <c:v>2.5523492450537524</c:v>
                </c:pt>
                <c:pt idx="269">
                  <c:v>2.5261786096559251</c:v>
                </c:pt>
                <c:pt idx="270">
                  <c:v>2.5</c:v>
                </c:pt>
                <c:pt idx="271">
                  <c:v>2.4738213903440753</c:v>
                </c:pt>
                <c:pt idx="272">
                  <c:v>2.4476507549462481</c:v>
                </c:pt>
                <c:pt idx="273">
                  <c:v>2.4214960656355839</c:v>
                </c:pt>
                <c:pt idx="274">
                  <c:v>2.395365289383812</c:v>
                </c:pt>
                <c:pt idx="275">
                  <c:v>2.3692663858785132</c:v>
                </c:pt>
                <c:pt idx="276">
                  <c:v>2.3432073050985203</c:v>
                </c:pt>
                <c:pt idx="277">
                  <c:v>2.3171959848922783</c:v>
                </c:pt>
                <c:pt idx="278">
                  <c:v>2.2912403485599016</c:v>
                </c:pt>
                <c:pt idx="279">
                  <c:v>2.2653483024396537</c:v>
                </c:pt>
                <c:pt idx="280">
                  <c:v>2.2395277334996049</c:v>
                </c:pt>
                <c:pt idx="281">
                  <c:v>2.2137865069351834</c:v>
                </c:pt>
                <c:pt idx="282">
                  <c:v>2.1881324637733619</c:v>
                </c:pt>
                <c:pt idx="283">
                  <c:v>2.1625734184842025</c:v>
                </c:pt>
                <c:pt idx="284">
                  <c:v>2.1371171566004987</c:v>
                </c:pt>
                <c:pt idx="285">
                  <c:v>2.111771432346218</c:v>
                </c:pt>
                <c:pt idx="286">
                  <c:v>2.0865439662745007</c:v>
                </c:pt>
                <c:pt idx="287">
                  <c:v>2.0614424429158951</c:v>
                </c:pt>
                <c:pt idx="288">
                  <c:v>2.0364745084375788</c:v>
                </c:pt>
                <c:pt idx="289">
                  <c:v>2.0116477683142655</c:v>
                </c:pt>
                <c:pt idx="290">
                  <c:v>1.9869697850114978</c:v>
                </c:pt>
                <c:pt idx="291">
                  <c:v>1.9624480756820506</c:v>
                </c:pt>
                <c:pt idx="292">
                  <c:v>1.9380901098761321</c:v>
                </c:pt>
                <c:pt idx="293">
                  <c:v>1.9139033072660898</c:v>
                </c:pt>
                <c:pt idx="294">
                  <c:v>1.8898950353862991</c:v>
                </c:pt>
                <c:pt idx="295">
                  <c:v>1.8660726073889504</c:v>
                </c:pt>
                <c:pt idx="296">
                  <c:v>1.8424432798163839</c:v>
                </c:pt>
                <c:pt idx="297">
                  <c:v>1.8190142503906799</c:v>
                </c:pt>
                <c:pt idx="298">
                  <c:v>1.7957926558211645</c:v>
                </c:pt>
                <c:pt idx="299">
                  <c:v>1.7727855696304953</c:v>
                </c:pt>
                <c:pt idx="300">
                  <c:v>1.7499999999999998</c:v>
                </c:pt>
                <c:pt idx="301">
                  <c:v>1.7274428876349186</c:v>
                </c:pt>
                <c:pt idx="302">
                  <c:v>1.7051211036501928</c:v>
                </c:pt>
                <c:pt idx="303">
                  <c:v>1.6830414474774602</c:v>
                </c:pt>
                <c:pt idx="304">
                  <c:v>1.6612106447938806</c:v>
                </c:pt>
                <c:pt idx="305">
                  <c:v>1.6396353454734307</c:v>
                </c:pt>
                <c:pt idx="306">
                  <c:v>1.6183221215612908</c:v>
                </c:pt>
                <c:pt idx="307">
                  <c:v>1.5972774652719279</c:v>
                </c:pt>
                <c:pt idx="308">
                  <c:v>1.5765077870115123</c:v>
                </c:pt>
                <c:pt idx="309">
                  <c:v>1.5560194134252436</c:v>
                </c:pt>
                <c:pt idx="310">
                  <c:v>1.5358185854701911</c:v>
                </c:pt>
                <c:pt idx="311">
                  <c:v>1.5159114565142395</c:v>
                </c:pt>
                <c:pt idx="312">
                  <c:v>1.4963040904617133</c:v>
                </c:pt>
                <c:pt idx="313">
                  <c:v>1.477002459906253</c:v>
                </c:pt>
                <c:pt idx="314">
                  <c:v>1.458012444311505</c:v>
                </c:pt>
                <c:pt idx="315">
                  <c:v>1.439339828220179</c:v>
                </c:pt>
                <c:pt idx="316">
                  <c:v>1.4209902994920236</c:v>
                </c:pt>
                <c:pt idx="317">
                  <c:v>1.402969447571244</c:v>
                </c:pt>
                <c:pt idx="318">
                  <c:v>1.3852827617839085</c:v>
                </c:pt>
                <c:pt idx="319">
                  <c:v>1.3679356296658423</c:v>
                </c:pt>
                <c:pt idx="320">
                  <c:v>1.3509333353215331</c:v>
                </c:pt>
                <c:pt idx="321">
                  <c:v>1.3342810578145441</c:v>
                </c:pt>
                <c:pt idx="322">
                  <c:v>1.3179838695899175</c:v>
                </c:pt>
                <c:pt idx="323">
                  <c:v>1.302046734929061</c:v>
                </c:pt>
                <c:pt idx="324">
                  <c:v>1.2864745084375788</c:v>
                </c:pt>
                <c:pt idx="325">
                  <c:v>1.2712719335665126</c:v>
                </c:pt>
                <c:pt idx="326">
                  <c:v>1.2564436411674378</c:v>
                </c:pt>
                <c:pt idx="327">
                  <c:v>1.2419941480818637</c:v>
                </c:pt>
                <c:pt idx="328">
                  <c:v>1.2279278557653619</c:v>
                </c:pt>
                <c:pt idx="329">
                  <c:v>1.2142490489468318</c:v>
                </c:pt>
                <c:pt idx="330">
                  <c:v>1.2009618943233424</c:v>
                </c:pt>
                <c:pt idx="331">
                  <c:v>1.1880704392909063</c:v>
                </c:pt>
                <c:pt idx="332">
                  <c:v>1.1755786107116097</c:v>
                </c:pt>
                <c:pt idx="333">
                  <c:v>1.1634902137174481</c:v>
                </c:pt>
                <c:pt idx="334">
                  <c:v>1.1518089305512493</c:v>
                </c:pt>
                <c:pt idx="335">
                  <c:v>1.1405383194450254</c:v>
                </c:pt>
                <c:pt idx="336">
                  <c:v>1.1296818135360986</c:v>
                </c:pt>
                <c:pt idx="337">
                  <c:v>1.1192427198213399</c:v>
                </c:pt>
                <c:pt idx="338">
                  <c:v>1.1092242181498191</c:v>
                </c:pt>
                <c:pt idx="339">
                  <c:v>1.0996293602541978</c:v>
                </c:pt>
                <c:pt idx="340">
                  <c:v>1.0904610688211374</c:v>
                </c:pt>
                <c:pt idx="341">
                  <c:v>1.081722136601025</c:v>
                </c:pt>
                <c:pt idx="342">
                  <c:v>1.0734152255572698</c:v>
                </c:pt>
                <c:pt idx="343">
                  <c:v>1.0655428660554467</c:v>
                </c:pt>
                <c:pt idx="344">
                  <c:v>1.0581074560925221</c:v>
                </c:pt>
                <c:pt idx="345">
                  <c:v>1.0511112605663975</c:v>
                </c:pt>
                <c:pt idx="346">
                  <c:v>1.0445564105860052</c:v>
                </c:pt>
                <c:pt idx="347">
                  <c:v>1.0384449028221472</c:v>
                </c:pt>
                <c:pt idx="348">
                  <c:v>1.0327785988992915</c:v>
                </c:pt>
                <c:pt idx="349">
                  <c:v>1.0275592248285039</c:v>
                </c:pt>
                <c:pt idx="350">
                  <c:v>1.022788370481688</c:v>
                </c:pt>
                <c:pt idx="351">
                  <c:v>1.0184674891072936</c:v>
                </c:pt>
                <c:pt idx="352">
                  <c:v>1.0145978968876446</c:v>
                </c:pt>
                <c:pt idx="353">
                  <c:v>1.0111807725380169</c:v>
                </c:pt>
                <c:pt idx="354">
                  <c:v>1.00821715694759</c:v>
                </c:pt>
                <c:pt idx="355">
                  <c:v>1.0057079528623816</c:v>
                </c:pt>
                <c:pt idx="356">
                  <c:v>1.0036539246102634</c:v>
                </c:pt>
                <c:pt idx="357">
                  <c:v>1.0020556978681394</c:v>
                </c:pt>
                <c:pt idx="358">
                  <c:v>1.0009137594713562</c:v>
                </c:pt>
                <c:pt idx="359">
                  <c:v>1.0002284572654132</c:v>
                </c:pt>
                <c:pt idx="36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EEA-264E-8CCA-6F92307148F4}"/>
            </c:ext>
          </c:extLst>
        </c:ser>
        <c:ser>
          <c:idx val="1"/>
          <c:order val="1"/>
          <c:tx>
            <c:v>Current</c:v>
          </c:tx>
          <c:marker>
            <c:symbol val="circle"/>
            <c:size val="10"/>
          </c:marker>
          <c:xVal>
            <c:numRef>
              <c:f>'Law 2 - Equal Areas'!$O$56</c:f>
              <c:numCache>
                <c:formatCode>0</c:formatCode>
                <c:ptCount val="1"/>
                <c:pt idx="0">
                  <c:v>150</c:v>
                </c:pt>
              </c:numCache>
            </c:numRef>
          </c:xVal>
          <c:yVal>
            <c:numRef>
              <c:f>'Law 2 - Equal Areas'!$P$56</c:f>
              <c:numCache>
                <c:formatCode>0.000</c:formatCode>
                <c:ptCount val="1"/>
                <c:pt idx="0">
                  <c:v>3.799038105676658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EEA-264E-8CCA-6F9230714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0785424"/>
        <c:axId val="1"/>
      </c:scatterChart>
      <c:valAx>
        <c:axId val="1650785424"/>
        <c:scaling>
          <c:orientation val="minMax"/>
          <c:max val="360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</a:t>
                </a:r>
              </a:p>
            </c:rich>
          </c:tx>
          <c:layout>
            <c:manualLayout>
              <c:xMode val="edge"/>
              <c:yMode val="edge"/>
              <c:x val="0.53705476715614298"/>
              <c:y val="0.9088145638114528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H"/>
          </a:p>
        </c:txPr>
        <c:crossAx val="1"/>
        <c:crosses val="autoZero"/>
        <c:crossBetween val="midCat"/>
        <c:majorUnit val="90"/>
        <c:minorUnit val="90"/>
      </c:valAx>
      <c:valAx>
        <c:axId val="1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Calibri" panose="020F0502020204030204" pitchFamily="34" charset="0"/>
                    <a:ea typeface="Arial"/>
                    <a:cs typeface="Calibri" panose="020F0502020204030204" pitchFamily="34" charset="0"/>
                  </a:defRPr>
                </a:pPr>
                <a:r>
                  <a:rPr lang="en-GB" sz="975" b="1" i="0" u="none" strike="noStrike" baseline="0">
                    <a:solidFill>
                      <a:srgbClr val="000000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E</a:t>
                </a:r>
                <a:r>
                  <a:rPr lang="en-GB" sz="975" b="1" i="0" u="none" strike="noStrike" baseline="-25000">
                    <a:solidFill>
                      <a:srgbClr val="000000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max</a:t>
                </a:r>
                <a:r>
                  <a:rPr lang="en-GB" sz="975" b="1" i="0" u="none" strike="noStrike" baseline="0">
                    <a:solidFill>
                      <a:srgbClr val="000000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/E</a:t>
                </a:r>
                <a:r>
                  <a:rPr lang="en-GB" sz="975" b="1" i="0" u="none" strike="noStrike" baseline="-25000">
                    <a:solidFill>
                      <a:srgbClr val="000000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min</a:t>
                </a:r>
              </a:p>
            </c:rich>
          </c:tx>
          <c:layout>
            <c:manualLayout>
              <c:xMode val="edge"/>
              <c:yMode val="edge"/>
              <c:x val="4.0124781454194597E-2"/>
              <c:y val="0.375012701052309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H"/>
          </a:p>
        </c:txPr>
        <c:crossAx val="1650785424"/>
        <c:crosses val="autoZero"/>
        <c:crossBetween val="midCat"/>
        <c:majorUnit val="1"/>
        <c:minorUnit val="0.5"/>
      </c:valAx>
      <c:spPr>
        <a:solidFill>
          <a:schemeClr val="accent6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CH"/>
    </a:p>
  </c:txPr>
  <c:printSettings>
    <c:headerFooter alignWithMargins="0"/>
    <c:pageMargins b="1" l="0.75" r="0.75" t="1" header="0.49212598499999999" footer="0.49212598499999999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Kepler's 3rd Law - Solar System</a:t>
            </a:r>
          </a:p>
        </c:rich>
      </c:tx>
      <c:layout>
        <c:manualLayout>
          <c:xMode val="edge"/>
          <c:yMode val="edge"/>
          <c:x val="0.35360220965410755"/>
          <c:y val="3.14295456546003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9093576000811"/>
          <c:y val="0.12857541404154679"/>
          <c:w val="0.79928832807230565"/>
          <c:h val="0.74288017001782591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3175">
                <a:solidFill>
                  <a:srgbClr val="FF0000"/>
                </a:solidFill>
                <a:prstDash val="solid"/>
              </a:ln>
            </c:spPr>
            <c:trendlineType val="power"/>
            <c:dispRSqr val="1"/>
            <c:dispEq val="1"/>
            <c:trendlineLbl>
              <c:layout>
                <c:manualLayout>
                  <c:x val="-0.5513749380676719"/>
                  <c:y val="-1.0662565479792913E-2"/>
                </c:manualLayout>
              </c:layout>
              <c:numFmt formatCode="0.0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CH"/>
                </a:p>
              </c:txPr>
            </c:trendlineLbl>
          </c:trendline>
          <c:xVal>
            <c:numRef>
              <c:f>'Law 3 - Distance vs. Speed'!$C$14:$C$22</c:f>
              <c:numCache>
                <c:formatCode>_(* #,##0.00_);_(* \(#,##0.00\);_(* "-"??_);_(@_)</c:formatCode>
                <c:ptCount val="9"/>
                <c:pt idx="0">
                  <c:v>87.968999999999994</c:v>
                </c:pt>
                <c:pt idx="1">
                  <c:v>224.70099999999999</c:v>
                </c:pt>
                <c:pt idx="2">
                  <c:v>365.25599999999997</c:v>
                </c:pt>
                <c:pt idx="3">
                  <c:v>686.98</c:v>
                </c:pt>
                <c:pt idx="4">
                  <c:v>4332.71</c:v>
                </c:pt>
                <c:pt idx="5">
                  <c:v>10759.5</c:v>
                </c:pt>
                <c:pt idx="6">
                  <c:v>30685</c:v>
                </c:pt>
                <c:pt idx="7">
                  <c:v>60190</c:v>
                </c:pt>
                <c:pt idx="8">
                  <c:v>90800</c:v>
                </c:pt>
              </c:numCache>
            </c:numRef>
          </c:xVal>
          <c:yVal>
            <c:numRef>
              <c:f>'Law 3 - Distance vs. Speed'!$D$14:$D$22</c:f>
              <c:numCache>
                <c:formatCode>_(* #,##0_);_(* \(#,##0\);_(* "-"??_);_(@_)</c:formatCode>
                <c:ptCount val="9"/>
                <c:pt idx="0">
                  <c:v>57910000</c:v>
                </c:pt>
                <c:pt idx="1">
                  <c:v>108200000</c:v>
                </c:pt>
                <c:pt idx="2">
                  <c:v>149600000</c:v>
                </c:pt>
                <c:pt idx="3">
                  <c:v>227940000</c:v>
                </c:pt>
                <c:pt idx="4">
                  <c:v>778330000</c:v>
                </c:pt>
                <c:pt idx="5">
                  <c:v>1429400000</c:v>
                </c:pt>
                <c:pt idx="6">
                  <c:v>2870990000</c:v>
                </c:pt>
                <c:pt idx="7">
                  <c:v>4504300000</c:v>
                </c:pt>
                <c:pt idx="8">
                  <c:v>5913520000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390-6C43-8A5A-BDA05AB31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659648"/>
        <c:axId val="1"/>
      </c:scatterChart>
      <c:valAx>
        <c:axId val="91659648"/>
        <c:scaling>
          <c:logBase val="10"/>
          <c:orientation val="minMax"/>
          <c:min val="1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Orbital Period (days)</a:t>
                </a:r>
              </a:p>
            </c:rich>
          </c:tx>
          <c:layout>
            <c:manualLayout>
              <c:xMode val="edge"/>
              <c:yMode val="edge"/>
              <c:x val="0.49172807280024333"/>
              <c:y val="0.92574298109913689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0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H"/>
          </a:p>
        </c:txPr>
        <c:crossAx val="1"/>
        <c:crosses val="autoZero"/>
        <c:crossBetween val="midCat"/>
      </c:valAx>
      <c:valAx>
        <c:axId val="1"/>
        <c:scaling>
          <c:logBase val="10"/>
          <c:orientation val="minMax"/>
          <c:max val="10000000000"/>
          <c:min val="100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Distance  (km)
</a:t>
                </a:r>
              </a:p>
            </c:rich>
          </c:tx>
          <c:layout>
            <c:manualLayout>
              <c:xMode val="edge"/>
              <c:yMode val="edge"/>
              <c:x val="1.8416781752818103E-2"/>
              <c:y val="0.38286901070149487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H"/>
          </a:p>
        </c:txPr>
        <c:crossAx val="91659648"/>
        <c:crosses val="autoZero"/>
        <c:crossBetween val="midCat"/>
      </c:valAx>
      <c:spPr>
        <a:solidFill>
          <a:srgbClr val="E3E3E3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CH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b="1"/>
              <a:t>Kepler's 3rd Law - Saturn's satellites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248742344706915E-2"/>
          <c:y val="8.1083750621111589E-2"/>
          <c:w val="0.87098438867016625"/>
          <c:h val="0.78831424214969603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3175">
                <a:solidFill>
                  <a:srgbClr val="FF0000"/>
                </a:solidFill>
                <a:prstDash val="solid"/>
              </a:ln>
            </c:spPr>
            <c:trendlineType val="power"/>
            <c:dispRSqr val="1"/>
            <c:dispEq val="1"/>
            <c:trendlineLbl>
              <c:layout>
                <c:manualLayout>
                  <c:x val="4.0219550869394341E-2"/>
                  <c:y val="-0.18466702570197593"/>
                </c:manualLayout>
              </c:layout>
              <c:numFmt formatCode="0.0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CH"/>
                </a:p>
              </c:txPr>
            </c:trendlineLbl>
          </c:trendline>
          <c:xVal>
            <c:numRef>
              <c:f>'Law 3 - Distance vs. Speed'!$C$76:$C$90</c:f>
              <c:numCache>
                <c:formatCode>_(* #,##0.0000_);_(* \(#,##0.0000\);_(* "-"??_);_(@_)</c:formatCode>
                <c:ptCount val="15"/>
                <c:pt idx="0">
                  <c:v>0.57499999999999996</c:v>
                </c:pt>
                <c:pt idx="1">
                  <c:v>0.60189999999999999</c:v>
                </c:pt>
                <c:pt idx="2">
                  <c:v>0.61299999999999999</c:v>
                </c:pt>
                <c:pt idx="3">
                  <c:v>0.62849999999999995</c:v>
                </c:pt>
                <c:pt idx="4">
                  <c:v>0.69420000000000004</c:v>
                </c:pt>
                <c:pt idx="5">
                  <c:v>0.69450000000000001</c:v>
                </c:pt>
                <c:pt idx="6">
                  <c:v>0.94242199999999998</c:v>
                </c:pt>
                <c:pt idx="7">
                  <c:v>1.3702179999999999</c:v>
                </c:pt>
                <c:pt idx="8">
                  <c:v>1.887802</c:v>
                </c:pt>
                <c:pt idx="9">
                  <c:v>2.7369150000000002</c:v>
                </c:pt>
                <c:pt idx="10">
                  <c:v>4.5175000000000001</c:v>
                </c:pt>
                <c:pt idx="11">
                  <c:v>15.94542</c:v>
                </c:pt>
                <c:pt idx="12">
                  <c:v>21.276610000000002</c:v>
                </c:pt>
                <c:pt idx="13">
                  <c:v>79.330179999999999</c:v>
                </c:pt>
                <c:pt idx="14">
                  <c:v>550.48</c:v>
                </c:pt>
              </c:numCache>
            </c:numRef>
          </c:xVal>
          <c:yVal>
            <c:numRef>
              <c:f>'Law 3 - Distance vs. Speed'!$D$76:$D$90</c:f>
              <c:numCache>
                <c:formatCode>_(* #,##0_);_(* \(#,##0\);_(* "-"??_);_(@_)</c:formatCode>
                <c:ptCount val="15"/>
                <c:pt idx="0">
                  <c:v>133583</c:v>
                </c:pt>
                <c:pt idx="1">
                  <c:v>137640</c:v>
                </c:pt>
                <c:pt idx="2">
                  <c:v>139350</c:v>
                </c:pt>
                <c:pt idx="3">
                  <c:v>141700</c:v>
                </c:pt>
                <c:pt idx="4">
                  <c:v>151422</c:v>
                </c:pt>
                <c:pt idx="5">
                  <c:v>151472</c:v>
                </c:pt>
                <c:pt idx="6">
                  <c:v>185520</c:v>
                </c:pt>
                <c:pt idx="7">
                  <c:v>238020</c:v>
                </c:pt>
                <c:pt idx="8">
                  <c:v>294660</c:v>
                </c:pt>
                <c:pt idx="9">
                  <c:v>377400</c:v>
                </c:pt>
                <c:pt idx="10">
                  <c:v>527040</c:v>
                </c:pt>
                <c:pt idx="11">
                  <c:v>1221850</c:v>
                </c:pt>
                <c:pt idx="12">
                  <c:v>1481000</c:v>
                </c:pt>
                <c:pt idx="13">
                  <c:v>3561300</c:v>
                </c:pt>
                <c:pt idx="14">
                  <c:v>12952000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EF-D247-A104-38D262D73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030320"/>
        <c:axId val="1"/>
      </c:scatterChart>
      <c:valAx>
        <c:axId val="92030320"/>
        <c:scaling>
          <c:logBase val="10"/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en-GB" b="1"/>
                  <a:t>Orbital Period (days)</a:t>
                </a:r>
              </a:p>
            </c:rich>
          </c:tx>
          <c:layout>
            <c:manualLayout>
              <c:xMode val="edge"/>
              <c:yMode val="edge"/>
              <c:x val="0.45231558945756778"/>
              <c:y val="0.92621678437736266"/>
            </c:manualLayout>
          </c:layout>
          <c:overlay val="0"/>
        </c:title>
        <c:numFmt formatCode="_(* #,##0.0_);_(* \(#,##0.0\);_(* &quot;-&quot;??_);_(@_)" sourceLinked="0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H"/>
          </a:p>
        </c:txPr>
        <c:crossAx val="1"/>
        <c:crosses val="autoZero"/>
        <c:crossBetween val="midCat"/>
      </c:valAx>
      <c:valAx>
        <c:axId val="1"/>
        <c:scaling>
          <c:logBase val="10"/>
          <c:orientation val="minMax"/>
          <c:max val="100000000"/>
          <c:min val="1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en-GB" b="1"/>
                  <a:t>Distance (km)</a:t>
                </a:r>
              </a:p>
            </c:rich>
          </c:tx>
          <c:layout>
            <c:manualLayout>
              <c:xMode val="edge"/>
              <c:yMode val="edge"/>
              <c:x val="2.2882354549431314E-2"/>
              <c:y val="0.40911670877205913"/>
            </c:manualLayout>
          </c:layout>
          <c:overlay val="0"/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H"/>
          </a:p>
        </c:txPr>
        <c:crossAx val="92030320"/>
        <c:crosses val="autoZero"/>
        <c:crossBetween val="midCat"/>
      </c:valAx>
      <c:spPr>
        <a:solidFill>
          <a:srgbClr val="E3E3E3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CH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Kepler's 3rd Law - Jupiter's satellites</a:t>
            </a:r>
          </a:p>
        </c:rich>
      </c:tx>
      <c:layout>
        <c:manualLayout>
          <c:xMode val="edge"/>
          <c:yMode val="edge"/>
          <c:x val="0.3191593166791663"/>
          <c:y val="3.40147052770802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174852225479698E-2"/>
          <c:y val="0.14286176216373719"/>
          <c:w val="0.88010599447891313"/>
          <c:h val="0.7041043992355619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3175">
                <a:solidFill>
                  <a:srgbClr val="FF0000"/>
                </a:solidFill>
                <a:prstDash val="solid"/>
              </a:ln>
            </c:spPr>
            <c:trendlineType val="power"/>
            <c:dispRSqr val="1"/>
            <c:dispEq val="1"/>
            <c:trendlineLbl>
              <c:layout>
                <c:manualLayout>
                  <c:x val="1.5629409885928536E-2"/>
                  <c:y val="-4.028586443264931E-2"/>
                </c:manualLayout>
              </c:layout>
              <c:numFmt formatCode="0.0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CH"/>
                </a:p>
              </c:txPr>
            </c:trendlineLbl>
          </c:trendline>
          <c:xVal>
            <c:numRef>
              <c:f>'Law 3 - Distance vs. Speed'!$C$45:$C$60</c:f>
              <c:numCache>
                <c:formatCode>_(* #,##0.0000_);_(* \(#,##0.0000\);_(* "-"??_);_(@_)</c:formatCode>
                <c:ptCount val="16"/>
                <c:pt idx="0">
                  <c:v>0.29477900000000001</c:v>
                </c:pt>
                <c:pt idx="1">
                  <c:v>0.29826000000000003</c:v>
                </c:pt>
                <c:pt idx="2">
                  <c:v>0.49817899999999998</c:v>
                </c:pt>
                <c:pt idx="3">
                  <c:v>0.67453600000000002</c:v>
                </c:pt>
                <c:pt idx="4">
                  <c:v>1.7691380000000001</c:v>
                </c:pt>
                <c:pt idx="5">
                  <c:v>3.5511810000000001</c:v>
                </c:pt>
                <c:pt idx="6">
                  <c:v>7.1545529999999999</c:v>
                </c:pt>
                <c:pt idx="7">
                  <c:v>16.689019999999999</c:v>
                </c:pt>
                <c:pt idx="8">
                  <c:v>238.72</c:v>
                </c:pt>
                <c:pt idx="9">
                  <c:v>250.56620000000001</c:v>
                </c:pt>
                <c:pt idx="10">
                  <c:v>259.22000000000003</c:v>
                </c:pt>
                <c:pt idx="11">
                  <c:v>259.65280000000001</c:v>
                </c:pt>
                <c:pt idx="12">
                  <c:v>631</c:v>
                </c:pt>
                <c:pt idx="13">
                  <c:v>692</c:v>
                </c:pt>
                <c:pt idx="14">
                  <c:v>735</c:v>
                </c:pt>
                <c:pt idx="15">
                  <c:v>758</c:v>
                </c:pt>
              </c:numCache>
            </c:numRef>
          </c:xVal>
          <c:yVal>
            <c:numRef>
              <c:f>'Law 3 - Distance vs. Speed'!$D$45:$D$60</c:f>
              <c:numCache>
                <c:formatCode>_(* #,##0_);_(* \(#,##0\);_(* "-"??_);_(@_)</c:formatCode>
                <c:ptCount val="16"/>
                <c:pt idx="0">
                  <c:v>127969</c:v>
                </c:pt>
                <c:pt idx="1">
                  <c:v>128971</c:v>
                </c:pt>
                <c:pt idx="2">
                  <c:v>181300</c:v>
                </c:pt>
                <c:pt idx="3">
                  <c:v>221895</c:v>
                </c:pt>
                <c:pt idx="4">
                  <c:v>421600</c:v>
                </c:pt>
                <c:pt idx="5">
                  <c:v>670900</c:v>
                </c:pt>
                <c:pt idx="6">
                  <c:v>1070000</c:v>
                </c:pt>
                <c:pt idx="7">
                  <c:v>1883000</c:v>
                </c:pt>
                <c:pt idx="8">
                  <c:v>11094000</c:v>
                </c:pt>
                <c:pt idx="9">
                  <c:v>11480000</c:v>
                </c:pt>
                <c:pt idx="10">
                  <c:v>11720000</c:v>
                </c:pt>
                <c:pt idx="11">
                  <c:v>11737000</c:v>
                </c:pt>
                <c:pt idx="12">
                  <c:v>21200000</c:v>
                </c:pt>
                <c:pt idx="13">
                  <c:v>22600000</c:v>
                </c:pt>
                <c:pt idx="14">
                  <c:v>23500000</c:v>
                </c:pt>
                <c:pt idx="15">
                  <c:v>23700000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E9-7C40-B695-A8EE6D6B5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584464"/>
        <c:axId val="1"/>
      </c:scatterChart>
      <c:valAx>
        <c:axId val="91584464"/>
        <c:scaling>
          <c:logBase val="10"/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Orbital Period (days)</a:t>
                </a:r>
              </a:p>
            </c:rich>
          </c:tx>
          <c:layout>
            <c:manualLayout>
              <c:xMode val="edge"/>
              <c:yMode val="edge"/>
              <c:x val="0.44488874446186816"/>
              <c:y val="0.91159410142575159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_);_(* \(#,##0.0\);_(* &quot;-&quot;??_);_(@_)" sourceLinked="0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H"/>
          </a:p>
        </c:txPr>
        <c:crossAx val="1"/>
        <c:crosses val="autoZero"/>
        <c:crossBetween val="midCat"/>
      </c:valAx>
      <c:valAx>
        <c:axId val="1"/>
        <c:scaling>
          <c:logBase val="10"/>
          <c:orientation val="minMax"/>
          <c:max val="100000000"/>
          <c:min val="1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Distance (km)</a:t>
                </a:r>
              </a:p>
            </c:rich>
          </c:tx>
          <c:layout>
            <c:manualLayout>
              <c:xMode val="edge"/>
              <c:yMode val="edge"/>
              <c:x val="2.321158666757573E-2"/>
              <c:y val="0.40137352226954731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H"/>
          </a:p>
        </c:txPr>
        <c:crossAx val="91584464"/>
        <c:crosses val="autoZero"/>
        <c:crossBetween val="midCat"/>
      </c:valAx>
      <c:spPr>
        <a:solidFill>
          <a:srgbClr val="E3E3E3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CH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trlProps/ctrlProp1.xml><?xml version="1.0" encoding="utf-8"?>
<formControlPr xmlns="http://schemas.microsoft.com/office/spreadsheetml/2009/9/main" objectType="Scroll" dx="15" fmlaLink="$C$6" horiz="1" max="360" min="10" page="10" val="15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astronomy-morsels.ch/morsels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4.jpg"/><Relationship Id="rId1" Type="http://schemas.openxmlformats.org/officeDocument/2006/relationships/chart" Target="../charts/chart2.xml"/><Relationship Id="rId5" Type="http://schemas.openxmlformats.org/officeDocument/2006/relationships/image" Target="../media/image5.jpg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g"/><Relationship Id="rId2" Type="http://schemas.openxmlformats.org/officeDocument/2006/relationships/image" Target="../media/image8.jpg"/><Relationship Id="rId1" Type="http://schemas.openxmlformats.org/officeDocument/2006/relationships/image" Target="../media/image7.jpeg"/><Relationship Id="rId4" Type="http://schemas.openxmlformats.org/officeDocument/2006/relationships/image" Target="../media/image1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812800</xdr:colOff>
      <xdr:row>19</xdr:row>
      <xdr:rowOff>152400</xdr:rowOff>
    </xdr:from>
    <xdr:to>
      <xdr:col>10</xdr:col>
      <xdr:colOff>800100</xdr:colOff>
      <xdr:row>39</xdr:row>
      <xdr:rowOff>63500</xdr:rowOff>
    </xdr:to>
    <xdr:pic>
      <xdr:nvPicPr>
        <xdr:cNvPr id="2" name="Picture 1" descr="Johannes Kepler and Planetary Motion | Science at Your Doorste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" y="4191000"/>
          <a:ext cx="8242300" cy="397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609600</xdr:colOff>
      <xdr:row>45</xdr:row>
      <xdr:rowOff>76200</xdr:rowOff>
    </xdr:from>
    <xdr:to>
      <xdr:col>9</xdr:col>
      <xdr:colOff>228600</xdr:colOff>
      <xdr:row>54</xdr:row>
      <xdr:rowOff>190500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60600" y="9321800"/>
          <a:ext cx="5397500" cy="194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177800</xdr:colOff>
      <xdr:row>3</xdr:row>
      <xdr:rowOff>101600</xdr:rowOff>
    </xdr:from>
    <xdr:to>
      <xdr:col>7</xdr:col>
      <xdr:colOff>76200</xdr:colOff>
      <xdr:row>11</xdr:row>
      <xdr:rowOff>42965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9900" y="711200"/>
          <a:ext cx="1968500" cy="156696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</xdr:row>
      <xdr:rowOff>101600</xdr:rowOff>
    </xdr:from>
    <xdr:to>
      <xdr:col>11</xdr:col>
      <xdr:colOff>0</xdr:colOff>
      <xdr:row>47</xdr:row>
      <xdr:rowOff>139700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11</xdr:col>
      <xdr:colOff>12700</xdr:colOff>
      <xdr:row>49</xdr:row>
      <xdr:rowOff>101600</xdr:rowOff>
    </xdr:to>
    <xdr:graphicFrame macro="">
      <xdr:nvGraphicFramePr>
        <xdr:cNvPr id="2" name="Chart 1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5</xdr:row>
          <xdr:rowOff>12700</xdr:rowOff>
        </xdr:from>
        <xdr:to>
          <xdr:col>7</xdr:col>
          <xdr:colOff>38100</xdr:colOff>
          <xdr:row>5</xdr:row>
          <xdr:rowOff>215900</xdr:rowOff>
        </xdr:to>
        <xdr:sp macro="" textlink="">
          <xdr:nvSpPr>
            <xdr:cNvPr id="3074" name="Scroll Bar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355600</xdr:colOff>
      <xdr:row>4</xdr:row>
      <xdr:rowOff>25400</xdr:rowOff>
    </xdr:from>
    <xdr:to>
      <xdr:col>15</xdr:col>
      <xdr:colOff>482600</xdr:colOff>
      <xdr:row>12</xdr:row>
      <xdr:rowOff>203200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86800" y="863600"/>
          <a:ext cx="2349500" cy="1981200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13</xdr:row>
      <xdr:rowOff>0</xdr:rowOff>
    </xdr:from>
    <xdr:to>
      <xdr:col>16</xdr:col>
      <xdr:colOff>520700</xdr:colOff>
      <xdr:row>30</xdr:row>
      <xdr:rowOff>101600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50800</xdr:colOff>
      <xdr:row>31</xdr:row>
      <xdr:rowOff>25400</xdr:rowOff>
    </xdr:from>
    <xdr:to>
      <xdr:col>16</xdr:col>
      <xdr:colOff>520700</xdr:colOff>
      <xdr:row>49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20</xdr:col>
      <xdr:colOff>177800</xdr:colOff>
      <xdr:row>31</xdr:row>
      <xdr:rowOff>152400</xdr:rowOff>
    </xdr:from>
    <xdr:to>
      <xdr:col>25</xdr:col>
      <xdr:colOff>443258</xdr:colOff>
      <xdr:row>41</xdr:row>
      <xdr:rowOff>88900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347700" y="6451600"/>
          <a:ext cx="4215158" cy="19685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127000</xdr:colOff>
      <xdr:row>7</xdr:row>
      <xdr:rowOff>0</xdr:rowOff>
    </xdr:from>
    <xdr:to>
      <xdr:col>15</xdr:col>
      <xdr:colOff>12700</xdr:colOff>
      <xdr:row>33</xdr:row>
      <xdr:rowOff>88900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127000</xdr:colOff>
      <xdr:row>70</xdr:row>
      <xdr:rowOff>0</xdr:rowOff>
    </xdr:from>
    <xdr:to>
      <xdr:col>15</xdr:col>
      <xdr:colOff>12700</xdr:colOff>
      <xdr:row>96</xdr:row>
      <xdr:rowOff>76200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736600</xdr:colOff>
      <xdr:row>6</xdr:row>
      <xdr:rowOff>165100</xdr:rowOff>
    </xdr:from>
    <xdr:to>
      <xdr:col>19</xdr:col>
      <xdr:colOff>0</xdr:colOff>
      <xdr:row>16</xdr:row>
      <xdr:rowOff>63500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71600" y="1181100"/>
          <a:ext cx="2565400" cy="1993900"/>
        </a:xfrm>
        <a:prstGeom prst="rect">
          <a:avLst/>
        </a:prstGeom>
      </xdr:spPr>
    </xdr:pic>
    <xdr:clientData/>
  </xdr:twoCellAnchor>
  <xdr:twoCellAnchor>
    <xdr:from>
      <xdr:col>6</xdr:col>
      <xdr:colOff>127000</xdr:colOff>
      <xdr:row>39</xdr:row>
      <xdr:rowOff>0</xdr:rowOff>
    </xdr:from>
    <xdr:to>
      <xdr:col>15</xdr:col>
      <xdr:colOff>0</xdr:colOff>
      <xdr:row>63</xdr:row>
      <xdr:rowOff>88900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1</xdr:row>
      <xdr:rowOff>165100</xdr:rowOff>
    </xdr:from>
    <xdr:to>
      <xdr:col>16</xdr:col>
      <xdr:colOff>704336</xdr:colOff>
      <xdr:row>37</xdr:row>
      <xdr:rowOff>50800</xdr:rowOff>
    </xdr:to>
    <xdr:pic>
      <xdr:nvPicPr>
        <xdr:cNvPr id="2" name="Picture 1" descr="Kepler's Laws: Statements, Equation, and Applicatio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368300"/>
          <a:ext cx="8845036" cy="72009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266700</xdr:colOff>
      <xdr:row>38</xdr:row>
      <xdr:rowOff>177800</xdr:rowOff>
    </xdr:from>
    <xdr:to>
      <xdr:col>8</xdr:col>
      <xdr:colOff>43841</xdr:colOff>
      <xdr:row>88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200" y="8712200"/>
          <a:ext cx="5555641" cy="10058400"/>
        </a:xfrm>
        <a:prstGeom prst="rect">
          <a:avLst/>
        </a:prstGeom>
        <a:ln>
          <a:solidFill>
            <a:schemeClr val="accent1">
              <a:shade val="15000"/>
            </a:schemeClr>
          </a:solidFill>
        </a:ln>
      </xdr:spPr>
    </xdr:pic>
    <xdr:clientData/>
  </xdr:twoCellAnchor>
  <xdr:twoCellAnchor editAs="oneCell">
    <xdr:from>
      <xdr:col>8</xdr:col>
      <xdr:colOff>190500</xdr:colOff>
      <xdr:row>38</xdr:row>
      <xdr:rowOff>177800</xdr:rowOff>
    </xdr:from>
    <xdr:to>
      <xdr:col>15</xdr:col>
      <xdr:colOff>140469</xdr:colOff>
      <xdr:row>74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94500" y="8712200"/>
          <a:ext cx="5728469" cy="7289800"/>
        </a:xfrm>
        <a:prstGeom prst="rect">
          <a:avLst/>
        </a:prstGeom>
        <a:ln>
          <a:solidFill>
            <a:schemeClr val="accent1">
              <a:shade val="15000"/>
            </a:schemeClr>
          </a:solidFill>
        </a:ln>
      </xdr:spPr>
    </xdr:pic>
    <xdr:clientData/>
  </xdr:twoCellAnchor>
  <xdr:twoCellAnchor editAs="oneCell">
    <xdr:from>
      <xdr:col>15</xdr:col>
      <xdr:colOff>266700</xdr:colOff>
      <xdr:row>38</xdr:row>
      <xdr:rowOff>165100</xdr:rowOff>
    </xdr:from>
    <xdr:to>
      <xdr:col>22</xdr:col>
      <xdr:colOff>370562</xdr:colOff>
      <xdr:row>58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649200" y="8699500"/>
          <a:ext cx="5882362" cy="4013200"/>
        </a:xfrm>
        <a:prstGeom prst="rect">
          <a:avLst/>
        </a:prstGeom>
        <a:ln>
          <a:solidFill>
            <a:schemeClr val="accent1">
              <a:shade val="15000"/>
            </a:schemeClr>
          </a:solidFill>
        </a:ln>
      </xdr:spPr>
    </xdr:pic>
    <xdr:clientData/>
  </xdr:twoCellAnchor>
  <xdr:twoCellAnchor>
    <xdr:from>
      <xdr:col>16</xdr:col>
      <xdr:colOff>736600</xdr:colOff>
      <xdr:row>41</xdr:row>
      <xdr:rowOff>114300</xdr:rowOff>
    </xdr:from>
    <xdr:to>
      <xdr:col>19</xdr:col>
      <xdr:colOff>596900</xdr:colOff>
      <xdr:row>45</xdr:row>
      <xdr:rowOff>50800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3944600" y="9258300"/>
          <a:ext cx="2336800" cy="7493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520700</xdr:colOff>
      <xdr:row>34</xdr:row>
      <xdr:rowOff>50800</xdr:rowOff>
    </xdr:from>
    <xdr:to>
      <xdr:col>16</xdr:col>
      <xdr:colOff>533400</xdr:colOff>
      <xdr:row>36</xdr:row>
      <xdr:rowOff>190500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1252200" y="6959600"/>
          <a:ext cx="2489200" cy="5461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astronomy-morsels.ch/" TargetMode="External"/><Relationship Id="rId1" Type="http://schemas.openxmlformats.org/officeDocument/2006/relationships/hyperlink" Target="mailto:anton@astronomy-morsels.ch?subject=Eclipse%20Dat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stargazing.net/kepler/kepler.html" TargetMode="External"/><Relationship Id="rId1" Type="http://schemas.openxmlformats.org/officeDocument/2006/relationships/hyperlink" Target="https://squarewidget.com/keplers-equation/" TargetMode="External"/><Relationship Id="rId6" Type="http://schemas.openxmlformats.org/officeDocument/2006/relationships/comments" Target="../comments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postcogito.org/Kiko/KeplersThirdLaw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D14B6-6C84-0144-B345-FE0EAB4F82AF}">
  <dimension ref="B2:K44"/>
  <sheetViews>
    <sheetView showGridLines="0" tabSelected="1" workbookViewId="0">
      <selection activeCell="B42" sqref="B42:K42"/>
    </sheetView>
  </sheetViews>
  <sheetFormatPr baseColWidth="10" defaultRowHeight="16" x14ac:dyDescent="0.2"/>
  <cols>
    <col min="1" max="16384" width="10.83203125" style="152"/>
  </cols>
  <sheetData>
    <row r="2" spans="2:11" ht="15" customHeight="1" x14ac:dyDescent="0.2"/>
    <row r="3" spans="2:11" ht="16" customHeight="1" x14ac:dyDescent="0.2">
      <c r="B3" s="153" t="s">
        <v>85</v>
      </c>
      <c r="C3" s="153"/>
      <c r="D3" s="153"/>
      <c r="E3" s="153"/>
      <c r="F3" s="153"/>
      <c r="G3" s="153"/>
      <c r="H3" s="153"/>
      <c r="I3" s="153"/>
      <c r="J3" s="153"/>
      <c r="K3" s="153"/>
    </row>
    <row r="4" spans="2:11" ht="16" customHeight="1" x14ac:dyDescent="0.2">
      <c r="B4" s="153"/>
      <c r="C4" s="153"/>
      <c r="D4" s="153"/>
      <c r="E4" s="153"/>
      <c r="F4" s="153"/>
      <c r="G4" s="153"/>
      <c r="H4" s="153"/>
      <c r="I4" s="153"/>
      <c r="J4" s="153"/>
      <c r="K4" s="153"/>
    </row>
    <row r="5" spans="2:11" ht="16" customHeight="1" x14ac:dyDescent="0.2">
      <c r="B5" s="153"/>
      <c r="C5" s="153"/>
      <c r="D5" s="153"/>
      <c r="E5" s="153"/>
      <c r="F5" s="153"/>
      <c r="G5" s="153"/>
      <c r="H5" s="153"/>
      <c r="I5" s="153"/>
      <c r="J5" s="153"/>
      <c r="K5" s="153"/>
    </row>
    <row r="6" spans="2:11" ht="16" customHeight="1" x14ac:dyDescent="0.2">
      <c r="B6" s="153"/>
      <c r="C6" s="153"/>
      <c r="D6" s="153"/>
      <c r="E6" s="153"/>
      <c r="F6" s="153"/>
      <c r="G6" s="153"/>
      <c r="H6" s="153"/>
      <c r="I6" s="153"/>
      <c r="J6" s="153"/>
      <c r="K6" s="153"/>
    </row>
    <row r="7" spans="2:11" ht="16" customHeight="1" x14ac:dyDescent="0.2">
      <c r="B7" s="153"/>
      <c r="C7" s="153"/>
      <c r="D7" s="153"/>
      <c r="E7" s="153"/>
      <c r="F7" s="153"/>
      <c r="G7" s="153"/>
      <c r="H7" s="153"/>
      <c r="I7" s="153"/>
      <c r="J7" s="153"/>
      <c r="K7" s="153"/>
    </row>
    <row r="8" spans="2:11" ht="16" customHeight="1" x14ac:dyDescent="0.2">
      <c r="B8" s="153"/>
      <c r="C8" s="153"/>
      <c r="D8" s="153"/>
      <c r="E8" s="153"/>
      <c r="F8" s="153"/>
      <c r="G8" s="153"/>
      <c r="H8" s="153"/>
      <c r="I8" s="153"/>
      <c r="J8" s="153"/>
      <c r="K8" s="153"/>
    </row>
    <row r="9" spans="2:11" ht="16" customHeight="1" x14ac:dyDescent="0.2">
      <c r="B9" s="153"/>
      <c r="C9" s="153"/>
      <c r="D9" s="153"/>
      <c r="E9" s="153"/>
      <c r="F9" s="153"/>
      <c r="G9" s="153"/>
      <c r="H9" s="153"/>
      <c r="I9" s="153"/>
      <c r="J9" s="153"/>
      <c r="K9" s="153"/>
    </row>
    <row r="13" spans="2:11" ht="19" x14ac:dyDescent="0.25">
      <c r="D13" s="140" t="s">
        <v>123</v>
      </c>
      <c r="E13" s="141"/>
      <c r="F13" s="149"/>
      <c r="G13" s="149"/>
      <c r="H13" s="149"/>
      <c r="I13" s="142" t="s">
        <v>0</v>
      </c>
    </row>
    <row r="14" spans="2:11" ht="19" x14ac:dyDescent="0.25">
      <c r="D14" s="143"/>
      <c r="E14" s="144"/>
      <c r="F14" s="150"/>
      <c r="G14" s="150"/>
      <c r="H14" s="150"/>
      <c r="I14" s="145"/>
    </row>
    <row r="15" spans="2:11" ht="19" x14ac:dyDescent="0.25">
      <c r="D15" s="146" t="s">
        <v>124</v>
      </c>
      <c r="E15" s="147"/>
      <c r="F15" s="151"/>
      <c r="G15" s="151"/>
      <c r="H15" s="151"/>
      <c r="I15" s="148" t="s">
        <v>108</v>
      </c>
    </row>
    <row r="42" spans="2:11" x14ac:dyDescent="0.2">
      <c r="B42" s="154" t="s">
        <v>86</v>
      </c>
      <c r="C42" s="155"/>
      <c r="D42" s="155"/>
      <c r="E42" s="155"/>
      <c r="F42" s="155"/>
      <c r="G42" s="155"/>
      <c r="H42" s="155"/>
      <c r="I42" s="155"/>
      <c r="J42" s="155"/>
      <c r="K42" s="156"/>
    </row>
    <row r="43" spans="2:11" x14ac:dyDescent="0.2">
      <c r="B43" s="157" t="s">
        <v>87</v>
      </c>
      <c r="C43" s="158"/>
      <c r="D43" s="158"/>
      <c r="E43" s="158"/>
      <c r="F43" s="158"/>
      <c r="G43" s="158"/>
      <c r="H43" s="158"/>
      <c r="I43" s="158"/>
      <c r="J43" s="158"/>
      <c r="K43" s="159"/>
    </row>
    <row r="44" spans="2:11" x14ac:dyDescent="0.2">
      <c r="B44" s="160" t="s">
        <v>88</v>
      </c>
      <c r="C44" s="161"/>
      <c r="D44" s="161"/>
      <c r="E44" s="161"/>
      <c r="F44" s="161"/>
      <c r="G44" s="161"/>
      <c r="H44" s="161"/>
      <c r="I44" s="161"/>
      <c r="J44" s="161"/>
      <c r="K44" s="162"/>
    </row>
  </sheetData>
  <sheetProtection sheet="1" objects="1" scenarios="1"/>
  <mergeCells count="4">
    <mergeCell ref="B3:K9"/>
    <mergeCell ref="B42:K42"/>
    <mergeCell ref="B43:K43"/>
    <mergeCell ref="B44:K44"/>
  </mergeCells>
  <hyperlinks>
    <hyperlink ref="I13" r:id="rId1" xr:uid="{8B9F6D68-D59C-1248-939E-B517B68E1F5E}"/>
    <hyperlink ref="B42" r:id="rId2" display="http://www.astronomy-morsels.ch/" xr:uid="{EA8FD532-6B5E-2A41-8CC9-80C3365EA8B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A3FEB-54AD-B541-9DD3-30FD77AD8B3E}">
  <dimension ref="A2:Q85"/>
  <sheetViews>
    <sheetView showGridLines="0" workbookViewId="0">
      <selection activeCell="B54" sqref="B54"/>
    </sheetView>
  </sheetViews>
  <sheetFormatPr baseColWidth="10" defaultColWidth="9.1640625" defaultRowHeight="16" x14ac:dyDescent="0.2"/>
  <cols>
    <col min="1" max="1" width="9.1640625" style="5"/>
    <col min="2" max="2" width="10" style="5" customWidth="1"/>
    <col min="3" max="3" width="7.83203125" style="5" customWidth="1"/>
    <col min="4" max="4" width="10.1640625" style="5" customWidth="1"/>
    <col min="5" max="5" width="8.83203125" style="5" customWidth="1"/>
    <col min="6" max="10" width="9.1640625" style="5"/>
    <col min="11" max="11" width="11.1640625" style="5" customWidth="1"/>
    <col min="12" max="12" width="9.1640625" style="5"/>
    <col min="13" max="13" width="3.33203125" style="77" customWidth="1"/>
    <col min="14" max="14" width="9.1640625" style="2"/>
    <col min="15" max="15" width="9.83203125" style="1" customWidth="1"/>
    <col min="16" max="251" width="9.1640625" style="1"/>
    <col min="252" max="252" width="8.5" style="1" bestFit="1" customWidth="1"/>
    <col min="253" max="253" width="6.5" style="1" bestFit="1" customWidth="1"/>
    <col min="254" max="254" width="7.5" style="1" bestFit="1" customWidth="1"/>
    <col min="255" max="507" width="9.1640625" style="1"/>
    <col min="508" max="508" width="8.5" style="1" bestFit="1" customWidth="1"/>
    <col min="509" max="509" width="6.5" style="1" bestFit="1" customWidth="1"/>
    <col min="510" max="510" width="7.5" style="1" bestFit="1" customWidth="1"/>
    <col min="511" max="763" width="9.1640625" style="1"/>
    <col min="764" max="764" width="8.5" style="1" bestFit="1" customWidth="1"/>
    <col min="765" max="765" width="6.5" style="1" bestFit="1" customWidth="1"/>
    <col min="766" max="766" width="7.5" style="1" bestFit="1" customWidth="1"/>
    <col min="767" max="1019" width="9.1640625" style="1"/>
    <col min="1020" max="1020" width="8.5" style="1" bestFit="1" customWidth="1"/>
    <col min="1021" max="1021" width="6.5" style="1" bestFit="1" customWidth="1"/>
    <col min="1022" max="1022" width="7.5" style="1" bestFit="1" customWidth="1"/>
    <col min="1023" max="1275" width="9.1640625" style="1"/>
    <col min="1276" max="1276" width="8.5" style="1" bestFit="1" customWidth="1"/>
    <col min="1277" max="1277" width="6.5" style="1" bestFit="1" customWidth="1"/>
    <col min="1278" max="1278" width="7.5" style="1" bestFit="1" customWidth="1"/>
    <col min="1279" max="1531" width="9.1640625" style="1"/>
    <col min="1532" max="1532" width="8.5" style="1" bestFit="1" customWidth="1"/>
    <col min="1533" max="1533" width="6.5" style="1" bestFit="1" customWidth="1"/>
    <col min="1534" max="1534" width="7.5" style="1" bestFit="1" customWidth="1"/>
    <col min="1535" max="1787" width="9.1640625" style="1"/>
    <col min="1788" max="1788" width="8.5" style="1" bestFit="1" customWidth="1"/>
    <col min="1789" max="1789" width="6.5" style="1" bestFit="1" customWidth="1"/>
    <col min="1790" max="1790" width="7.5" style="1" bestFit="1" customWidth="1"/>
    <col min="1791" max="2043" width="9.1640625" style="1"/>
    <col min="2044" max="2044" width="8.5" style="1" bestFit="1" customWidth="1"/>
    <col min="2045" max="2045" width="6.5" style="1" bestFit="1" customWidth="1"/>
    <col min="2046" max="2046" width="7.5" style="1" bestFit="1" customWidth="1"/>
    <col min="2047" max="2299" width="9.1640625" style="1"/>
    <col min="2300" max="2300" width="8.5" style="1" bestFit="1" customWidth="1"/>
    <col min="2301" max="2301" width="6.5" style="1" bestFit="1" customWidth="1"/>
    <col min="2302" max="2302" width="7.5" style="1" bestFit="1" customWidth="1"/>
    <col min="2303" max="2555" width="9.1640625" style="1"/>
    <col min="2556" max="2556" width="8.5" style="1" bestFit="1" customWidth="1"/>
    <col min="2557" max="2557" width="6.5" style="1" bestFit="1" customWidth="1"/>
    <col min="2558" max="2558" width="7.5" style="1" bestFit="1" customWidth="1"/>
    <col min="2559" max="2811" width="9.1640625" style="1"/>
    <col min="2812" max="2812" width="8.5" style="1" bestFit="1" customWidth="1"/>
    <col min="2813" max="2813" width="6.5" style="1" bestFit="1" customWidth="1"/>
    <col min="2814" max="2814" width="7.5" style="1" bestFit="1" customWidth="1"/>
    <col min="2815" max="3067" width="9.1640625" style="1"/>
    <col min="3068" max="3068" width="8.5" style="1" bestFit="1" customWidth="1"/>
    <col min="3069" max="3069" width="6.5" style="1" bestFit="1" customWidth="1"/>
    <col min="3070" max="3070" width="7.5" style="1" bestFit="1" customWidth="1"/>
    <col min="3071" max="3323" width="9.1640625" style="1"/>
    <col min="3324" max="3324" width="8.5" style="1" bestFit="1" customWidth="1"/>
    <col min="3325" max="3325" width="6.5" style="1" bestFit="1" customWidth="1"/>
    <col min="3326" max="3326" width="7.5" style="1" bestFit="1" customWidth="1"/>
    <col min="3327" max="3579" width="9.1640625" style="1"/>
    <col min="3580" max="3580" width="8.5" style="1" bestFit="1" customWidth="1"/>
    <col min="3581" max="3581" width="6.5" style="1" bestFit="1" customWidth="1"/>
    <col min="3582" max="3582" width="7.5" style="1" bestFit="1" customWidth="1"/>
    <col min="3583" max="3835" width="9.1640625" style="1"/>
    <col min="3836" max="3836" width="8.5" style="1" bestFit="1" customWidth="1"/>
    <col min="3837" max="3837" width="6.5" style="1" bestFit="1" customWidth="1"/>
    <col min="3838" max="3838" width="7.5" style="1" bestFit="1" customWidth="1"/>
    <col min="3839" max="4091" width="9.1640625" style="1"/>
    <col min="4092" max="4092" width="8.5" style="1" bestFit="1" customWidth="1"/>
    <col min="4093" max="4093" width="6.5" style="1" bestFit="1" customWidth="1"/>
    <col min="4094" max="4094" width="7.5" style="1" bestFit="1" customWidth="1"/>
    <col min="4095" max="4347" width="9.1640625" style="1"/>
    <col min="4348" max="4348" width="8.5" style="1" bestFit="1" customWidth="1"/>
    <col min="4349" max="4349" width="6.5" style="1" bestFit="1" customWidth="1"/>
    <col min="4350" max="4350" width="7.5" style="1" bestFit="1" customWidth="1"/>
    <col min="4351" max="4603" width="9.1640625" style="1"/>
    <col min="4604" max="4604" width="8.5" style="1" bestFit="1" customWidth="1"/>
    <col min="4605" max="4605" width="6.5" style="1" bestFit="1" customWidth="1"/>
    <col min="4606" max="4606" width="7.5" style="1" bestFit="1" customWidth="1"/>
    <col min="4607" max="4859" width="9.1640625" style="1"/>
    <col min="4860" max="4860" width="8.5" style="1" bestFit="1" customWidth="1"/>
    <col min="4861" max="4861" width="6.5" style="1" bestFit="1" customWidth="1"/>
    <col min="4862" max="4862" width="7.5" style="1" bestFit="1" customWidth="1"/>
    <col min="4863" max="5115" width="9.1640625" style="1"/>
    <col min="5116" max="5116" width="8.5" style="1" bestFit="1" customWidth="1"/>
    <col min="5117" max="5117" width="6.5" style="1" bestFit="1" customWidth="1"/>
    <col min="5118" max="5118" width="7.5" style="1" bestFit="1" customWidth="1"/>
    <col min="5119" max="5371" width="9.1640625" style="1"/>
    <col min="5372" max="5372" width="8.5" style="1" bestFit="1" customWidth="1"/>
    <col min="5373" max="5373" width="6.5" style="1" bestFit="1" customWidth="1"/>
    <col min="5374" max="5374" width="7.5" style="1" bestFit="1" customWidth="1"/>
    <col min="5375" max="5627" width="9.1640625" style="1"/>
    <col min="5628" max="5628" width="8.5" style="1" bestFit="1" customWidth="1"/>
    <col min="5629" max="5629" width="6.5" style="1" bestFit="1" customWidth="1"/>
    <col min="5630" max="5630" width="7.5" style="1" bestFit="1" customWidth="1"/>
    <col min="5631" max="5883" width="9.1640625" style="1"/>
    <col min="5884" max="5884" width="8.5" style="1" bestFit="1" customWidth="1"/>
    <col min="5885" max="5885" width="6.5" style="1" bestFit="1" customWidth="1"/>
    <col min="5886" max="5886" width="7.5" style="1" bestFit="1" customWidth="1"/>
    <col min="5887" max="6139" width="9.1640625" style="1"/>
    <col min="6140" max="6140" width="8.5" style="1" bestFit="1" customWidth="1"/>
    <col min="6141" max="6141" width="6.5" style="1" bestFit="1" customWidth="1"/>
    <col min="6142" max="6142" width="7.5" style="1" bestFit="1" customWidth="1"/>
    <col min="6143" max="6395" width="9.1640625" style="1"/>
    <col min="6396" max="6396" width="8.5" style="1" bestFit="1" customWidth="1"/>
    <col min="6397" max="6397" width="6.5" style="1" bestFit="1" customWidth="1"/>
    <col min="6398" max="6398" width="7.5" style="1" bestFit="1" customWidth="1"/>
    <col min="6399" max="6651" width="9.1640625" style="1"/>
    <col min="6652" max="6652" width="8.5" style="1" bestFit="1" customWidth="1"/>
    <col min="6653" max="6653" width="6.5" style="1" bestFit="1" customWidth="1"/>
    <col min="6654" max="6654" width="7.5" style="1" bestFit="1" customWidth="1"/>
    <col min="6655" max="6907" width="9.1640625" style="1"/>
    <col min="6908" max="6908" width="8.5" style="1" bestFit="1" customWidth="1"/>
    <col min="6909" max="6909" width="6.5" style="1" bestFit="1" customWidth="1"/>
    <col min="6910" max="6910" width="7.5" style="1" bestFit="1" customWidth="1"/>
    <col min="6911" max="7163" width="9.1640625" style="1"/>
    <col min="7164" max="7164" width="8.5" style="1" bestFit="1" customWidth="1"/>
    <col min="7165" max="7165" width="6.5" style="1" bestFit="1" customWidth="1"/>
    <col min="7166" max="7166" width="7.5" style="1" bestFit="1" customWidth="1"/>
    <col min="7167" max="7419" width="9.1640625" style="1"/>
    <col min="7420" max="7420" width="8.5" style="1" bestFit="1" customWidth="1"/>
    <col min="7421" max="7421" width="6.5" style="1" bestFit="1" customWidth="1"/>
    <col min="7422" max="7422" width="7.5" style="1" bestFit="1" customWidth="1"/>
    <col min="7423" max="7675" width="9.1640625" style="1"/>
    <col min="7676" max="7676" width="8.5" style="1" bestFit="1" customWidth="1"/>
    <col min="7677" max="7677" width="6.5" style="1" bestFit="1" customWidth="1"/>
    <col min="7678" max="7678" width="7.5" style="1" bestFit="1" customWidth="1"/>
    <col min="7679" max="7931" width="9.1640625" style="1"/>
    <col min="7932" max="7932" width="8.5" style="1" bestFit="1" customWidth="1"/>
    <col min="7933" max="7933" width="6.5" style="1" bestFit="1" customWidth="1"/>
    <col min="7934" max="7934" width="7.5" style="1" bestFit="1" customWidth="1"/>
    <col min="7935" max="8187" width="9.1640625" style="1"/>
    <col min="8188" max="8188" width="8.5" style="1" bestFit="1" customWidth="1"/>
    <col min="8189" max="8189" width="6.5" style="1" bestFit="1" customWidth="1"/>
    <col min="8190" max="8190" width="7.5" style="1" bestFit="1" customWidth="1"/>
    <col min="8191" max="8443" width="9.1640625" style="1"/>
    <col min="8444" max="8444" width="8.5" style="1" bestFit="1" customWidth="1"/>
    <col min="8445" max="8445" width="6.5" style="1" bestFit="1" customWidth="1"/>
    <col min="8446" max="8446" width="7.5" style="1" bestFit="1" customWidth="1"/>
    <col min="8447" max="8699" width="9.1640625" style="1"/>
    <col min="8700" max="8700" width="8.5" style="1" bestFit="1" customWidth="1"/>
    <col min="8701" max="8701" width="6.5" style="1" bestFit="1" customWidth="1"/>
    <col min="8702" max="8702" width="7.5" style="1" bestFit="1" customWidth="1"/>
    <col min="8703" max="8955" width="9.1640625" style="1"/>
    <col min="8956" max="8956" width="8.5" style="1" bestFit="1" customWidth="1"/>
    <col min="8957" max="8957" width="6.5" style="1" bestFit="1" customWidth="1"/>
    <col min="8958" max="8958" width="7.5" style="1" bestFit="1" customWidth="1"/>
    <col min="8959" max="9211" width="9.1640625" style="1"/>
    <col min="9212" max="9212" width="8.5" style="1" bestFit="1" customWidth="1"/>
    <col min="9213" max="9213" width="6.5" style="1" bestFit="1" customWidth="1"/>
    <col min="9214" max="9214" width="7.5" style="1" bestFit="1" customWidth="1"/>
    <col min="9215" max="9467" width="9.1640625" style="1"/>
    <col min="9468" max="9468" width="8.5" style="1" bestFit="1" customWidth="1"/>
    <col min="9469" max="9469" width="6.5" style="1" bestFit="1" customWidth="1"/>
    <col min="9470" max="9470" width="7.5" style="1" bestFit="1" customWidth="1"/>
    <col min="9471" max="9723" width="9.1640625" style="1"/>
    <col min="9724" max="9724" width="8.5" style="1" bestFit="1" customWidth="1"/>
    <col min="9725" max="9725" width="6.5" style="1" bestFit="1" customWidth="1"/>
    <col min="9726" max="9726" width="7.5" style="1" bestFit="1" customWidth="1"/>
    <col min="9727" max="9979" width="9.1640625" style="1"/>
    <col min="9980" max="9980" width="8.5" style="1" bestFit="1" customWidth="1"/>
    <col min="9981" max="9981" width="6.5" style="1" bestFit="1" customWidth="1"/>
    <col min="9982" max="9982" width="7.5" style="1" bestFit="1" customWidth="1"/>
    <col min="9983" max="10235" width="9.1640625" style="1"/>
    <col min="10236" max="10236" width="8.5" style="1" bestFit="1" customWidth="1"/>
    <col min="10237" max="10237" width="6.5" style="1" bestFit="1" customWidth="1"/>
    <col min="10238" max="10238" width="7.5" style="1" bestFit="1" customWidth="1"/>
    <col min="10239" max="10491" width="9.1640625" style="1"/>
    <col min="10492" max="10492" width="8.5" style="1" bestFit="1" customWidth="1"/>
    <col min="10493" max="10493" width="6.5" style="1" bestFit="1" customWidth="1"/>
    <col min="10494" max="10494" width="7.5" style="1" bestFit="1" customWidth="1"/>
    <col min="10495" max="10747" width="9.1640625" style="1"/>
    <col min="10748" max="10748" width="8.5" style="1" bestFit="1" customWidth="1"/>
    <col min="10749" max="10749" width="6.5" style="1" bestFit="1" customWidth="1"/>
    <col min="10750" max="10750" width="7.5" style="1" bestFit="1" customWidth="1"/>
    <col min="10751" max="11003" width="9.1640625" style="1"/>
    <col min="11004" max="11004" width="8.5" style="1" bestFit="1" customWidth="1"/>
    <col min="11005" max="11005" width="6.5" style="1" bestFit="1" customWidth="1"/>
    <col min="11006" max="11006" width="7.5" style="1" bestFit="1" customWidth="1"/>
    <col min="11007" max="11259" width="9.1640625" style="1"/>
    <col min="11260" max="11260" width="8.5" style="1" bestFit="1" customWidth="1"/>
    <col min="11261" max="11261" width="6.5" style="1" bestFit="1" customWidth="1"/>
    <col min="11262" max="11262" width="7.5" style="1" bestFit="1" customWidth="1"/>
    <col min="11263" max="11515" width="9.1640625" style="1"/>
    <col min="11516" max="11516" width="8.5" style="1" bestFit="1" customWidth="1"/>
    <col min="11517" max="11517" width="6.5" style="1" bestFit="1" customWidth="1"/>
    <col min="11518" max="11518" width="7.5" style="1" bestFit="1" customWidth="1"/>
    <col min="11519" max="11771" width="9.1640625" style="1"/>
    <col min="11772" max="11772" width="8.5" style="1" bestFit="1" customWidth="1"/>
    <col min="11773" max="11773" width="6.5" style="1" bestFit="1" customWidth="1"/>
    <col min="11774" max="11774" width="7.5" style="1" bestFit="1" customWidth="1"/>
    <col min="11775" max="12027" width="9.1640625" style="1"/>
    <col min="12028" max="12028" width="8.5" style="1" bestFit="1" customWidth="1"/>
    <col min="12029" max="12029" width="6.5" style="1" bestFit="1" customWidth="1"/>
    <col min="12030" max="12030" width="7.5" style="1" bestFit="1" customWidth="1"/>
    <col min="12031" max="12283" width="9.1640625" style="1"/>
    <col min="12284" max="12284" width="8.5" style="1" bestFit="1" customWidth="1"/>
    <col min="12285" max="12285" width="6.5" style="1" bestFit="1" customWidth="1"/>
    <col min="12286" max="12286" width="7.5" style="1" bestFit="1" customWidth="1"/>
    <col min="12287" max="12539" width="9.1640625" style="1"/>
    <col min="12540" max="12540" width="8.5" style="1" bestFit="1" customWidth="1"/>
    <col min="12541" max="12541" width="6.5" style="1" bestFit="1" customWidth="1"/>
    <col min="12542" max="12542" width="7.5" style="1" bestFit="1" customWidth="1"/>
    <col min="12543" max="12795" width="9.1640625" style="1"/>
    <col min="12796" max="12796" width="8.5" style="1" bestFit="1" customWidth="1"/>
    <col min="12797" max="12797" width="6.5" style="1" bestFit="1" customWidth="1"/>
    <col min="12798" max="12798" width="7.5" style="1" bestFit="1" customWidth="1"/>
    <col min="12799" max="13051" width="9.1640625" style="1"/>
    <col min="13052" max="13052" width="8.5" style="1" bestFit="1" customWidth="1"/>
    <col min="13053" max="13053" width="6.5" style="1" bestFit="1" customWidth="1"/>
    <col min="13054" max="13054" width="7.5" style="1" bestFit="1" customWidth="1"/>
    <col min="13055" max="13307" width="9.1640625" style="1"/>
    <col min="13308" max="13308" width="8.5" style="1" bestFit="1" customWidth="1"/>
    <col min="13309" max="13309" width="6.5" style="1" bestFit="1" customWidth="1"/>
    <col min="13310" max="13310" width="7.5" style="1" bestFit="1" customWidth="1"/>
    <col min="13311" max="13563" width="9.1640625" style="1"/>
    <col min="13564" max="13564" width="8.5" style="1" bestFit="1" customWidth="1"/>
    <col min="13565" max="13565" width="6.5" style="1" bestFit="1" customWidth="1"/>
    <col min="13566" max="13566" width="7.5" style="1" bestFit="1" customWidth="1"/>
    <col min="13567" max="13819" width="9.1640625" style="1"/>
    <col min="13820" max="13820" width="8.5" style="1" bestFit="1" customWidth="1"/>
    <col min="13821" max="13821" width="6.5" style="1" bestFit="1" customWidth="1"/>
    <col min="13822" max="13822" width="7.5" style="1" bestFit="1" customWidth="1"/>
    <col min="13823" max="14075" width="9.1640625" style="1"/>
    <col min="14076" max="14076" width="8.5" style="1" bestFit="1" customWidth="1"/>
    <col min="14077" max="14077" width="6.5" style="1" bestFit="1" customWidth="1"/>
    <col min="14078" max="14078" width="7.5" style="1" bestFit="1" customWidth="1"/>
    <col min="14079" max="14331" width="9.1640625" style="1"/>
    <col min="14332" max="14332" width="8.5" style="1" bestFit="1" customWidth="1"/>
    <col min="14333" max="14333" width="6.5" style="1" bestFit="1" customWidth="1"/>
    <col min="14334" max="14334" width="7.5" style="1" bestFit="1" customWidth="1"/>
    <col min="14335" max="14587" width="9.1640625" style="1"/>
    <col min="14588" max="14588" width="8.5" style="1" bestFit="1" customWidth="1"/>
    <col min="14589" max="14589" width="6.5" style="1" bestFit="1" customWidth="1"/>
    <col min="14590" max="14590" width="7.5" style="1" bestFit="1" customWidth="1"/>
    <col min="14591" max="14843" width="9.1640625" style="1"/>
    <col min="14844" max="14844" width="8.5" style="1" bestFit="1" customWidth="1"/>
    <col min="14845" max="14845" width="6.5" style="1" bestFit="1" customWidth="1"/>
    <col min="14846" max="14846" width="7.5" style="1" bestFit="1" customWidth="1"/>
    <col min="14847" max="15099" width="9.1640625" style="1"/>
    <col min="15100" max="15100" width="8.5" style="1" bestFit="1" customWidth="1"/>
    <col min="15101" max="15101" width="6.5" style="1" bestFit="1" customWidth="1"/>
    <col min="15102" max="15102" width="7.5" style="1" bestFit="1" customWidth="1"/>
    <col min="15103" max="15355" width="9.1640625" style="1"/>
    <col min="15356" max="15356" width="8.5" style="1" bestFit="1" customWidth="1"/>
    <col min="15357" max="15357" width="6.5" style="1" bestFit="1" customWidth="1"/>
    <col min="15358" max="15358" width="7.5" style="1" bestFit="1" customWidth="1"/>
    <col min="15359" max="15611" width="9.1640625" style="1"/>
    <col min="15612" max="15612" width="8.5" style="1" bestFit="1" customWidth="1"/>
    <col min="15613" max="15613" width="6.5" style="1" bestFit="1" customWidth="1"/>
    <col min="15614" max="15614" width="7.5" style="1" bestFit="1" customWidth="1"/>
    <col min="15615" max="15867" width="9.1640625" style="1"/>
    <col min="15868" max="15868" width="8.5" style="1" bestFit="1" customWidth="1"/>
    <col min="15869" max="15869" width="6.5" style="1" bestFit="1" customWidth="1"/>
    <col min="15870" max="15870" width="7.5" style="1" bestFit="1" customWidth="1"/>
    <col min="15871" max="16123" width="9.1640625" style="1"/>
    <col min="16124" max="16124" width="8.5" style="1" bestFit="1" customWidth="1"/>
    <col min="16125" max="16125" width="6.5" style="1" bestFit="1" customWidth="1"/>
    <col min="16126" max="16126" width="7.5" style="1" bestFit="1" customWidth="1"/>
    <col min="16127" max="16384" width="9.1640625" style="1"/>
  </cols>
  <sheetData>
    <row r="2" spans="2:17" ht="21" x14ac:dyDescent="0.25">
      <c r="B2" s="163" t="s">
        <v>10</v>
      </c>
      <c r="C2" s="163"/>
      <c r="D2" s="163"/>
      <c r="E2" s="163"/>
      <c r="F2" s="163"/>
      <c r="G2" s="163"/>
      <c r="H2" s="163"/>
      <c r="I2" s="163"/>
      <c r="J2" s="163"/>
      <c r="K2" s="164"/>
      <c r="O2" s="165" t="s">
        <v>95</v>
      </c>
      <c r="P2" s="166"/>
      <c r="Q2" s="167"/>
    </row>
    <row r="3" spans="2:17" x14ac:dyDescent="0.2">
      <c r="B3" s="168" t="s">
        <v>94</v>
      </c>
      <c r="C3" s="169"/>
      <c r="D3" s="169"/>
      <c r="E3" s="169"/>
      <c r="F3" s="169"/>
      <c r="G3" s="169"/>
      <c r="H3" s="169"/>
      <c r="I3" s="169"/>
      <c r="J3" s="169"/>
      <c r="K3" s="170"/>
      <c r="O3" s="55" t="s">
        <v>96</v>
      </c>
      <c r="P3" s="56" t="s">
        <v>7</v>
      </c>
      <c r="Q3" s="57" t="s">
        <v>8</v>
      </c>
    </row>
    <row r="4" spans="2:17" x14ac:dyDescent="0.2">
      <c r="O4" s="89">
        <f>P66</f>
        <v>0</v>
      </c>
      <c r="P4" s="67">
        <f t="shared" ref="P4:P35" si="0">C$10*COS(PI()*O4/180)</f>
        <v>3.144854510165755</v>
      </c>
      <c r="Q4" s="68">
        <f t="shared" ref="Q4:Q35" si="1">C$8*SIN(PI()*O4/180)</f>
        <v>0</v>
      </c>
    </row>
    <row r="5" spans="2:17" x14ac:dyDescent="0.2">
      <c r="B5" s="37"/>
      <c r="C5" s="37"/>
      <c r="D5" s="37"/>
      <c r="E5" s="37"/>
      <c r="F5" s="37"/>
      <c r="G5" s="37"/>
      <c r="H5" s="37"/>
      <c r="I5" s="37"/>
      <c r="J5" s="37"/>
      <c r="K5" s="37"/>
      <c r="O5" s="90">
        <f>O4+P$68</f>
        <v>6</v>
      </c>
      <c r="P5" s="69">
        <f t="shared" si="0"/>
        <v>3.1276266681075096</v>
      </c>
      <c r="Q5" s="70">
        <f t="shared" si="1"/>
        <v>0.31358538980296036</v>
      </c>
    </row>
    <row r="6" spans="2:17" x14ac:dyDescent="0.2">
      <c r="C6" s="119" t="s">
        <v>110</v>
      </c>
      <c r="F6" s="78"/>
      <c r="O6" s="90">
        <f t="shared" ref="O6:O64" si="2">O5+P$68</f>
        <v>12</v>
      </c>
      <c r="P6" s="69">
        <f t="shared" si="0"/>
        <v>3.0761318937755209</v>
      </c>
      <c r="Q6" s="70">
        <f t="shared" si="1"/>
        <v>0.62373507245327797</v>
      </c>
    </row>
    <row r="7" spans="2:17" x14ac:dyDescent="0.2">
      <c r="B7" s="6" t="s">
        <v>89</v>
      </c>
      <c r="C7" s="79">
        <v>0.3</v>
      </c>
      <c r="D7" s="1"/>
      <c r="H7" s="35"/>
      <c r="I7" s="35"/>
      <c r="J7" s="35"/>
      <c r="O7" s="90">
        <f t="shared" si="2"/>
        <v>18</v>
      </c>
      <c r="P7" s="69">
        <f t="shared" si="0"/>
        <v>2.9909343746933446</v>
      </c>
      <c r="Q7" s="70">
        <f t="shared" si="1"/>
        <v>0.92705098312484213</v>
      </c>
    </row>
    <row r="8" spans="2:17" x14ac:dyDescent="0.2">
      <c r="B8" s="8" t="s">
        <v>3</v>
      </c>
      <c r="C8" s="9">
        <v>3</v>
      </c>
      <c r="D8" s="1"/>
      <c r="J8" s="65" t="s">
        <v>7</v>
      </c>
      <c r="K8" s="12" t="s">
        <v>8</v>
      </c>
      <c r="O8" s="90">
        <f t="shared" si="2"/>
        <v>24</v>
      </c>
      <c r="P8" s="69">
        <f t="shared" si="0"/>
        <v>2.8729675527087721</v>
      </c>
      <c r="Q8" s="70">
        <f t="shared" si="1"/>
        <v>1.2202099292274005</v>
      </c>
    </row>
    <row r="9" spans="2:17" x14ac:dyDescent="0.2">
      <c r="B9" s="8" t="s">
        <v>6</v>
      </c>
      <c r="C9" s="9">
        <f>C7*C10</f>
        <v>0.94345635304972641</v>
      </c>
      <c r="D9" s="1"/>
      <c r="I9" s="63" t="s">
        <v>90</v>
      </c>
      <c r="J9" s="72">
        <f>-C9</f>
        <v>-0.94345635304972641</v>
      </c>
      <c r="K9" s="74">
        <v>0</v>
      </c>
      <c r="O9" s="90">
        <f t="shared" si="2"/>
        <v>30</v>
      </c>
      <c r="P9" s="69">
        <f t="shared" si="0"/>
        <v>2.7235238970096112</v>
      </c>
      <c r="Q9" s="70">
        <f t="shared" si="1"/>
        <v>1.4999999999999998</v>
      </c>
    </row>
    <row r="10" spans="2:17" x14ac:dyDescent="0.2">
      <c r="B10" s="10" t="s">
        <v>5</v>
      </c>
      <c r="C10" s="11">
        <f>SQRT(C8*C8/(1-C7*C7))</f>
        <v>3.144854510165755</v>
      </c>
      <c r="D10" s="1"/>
      <c r="H10" s="1"/>
      <c r="I10" s="75" t="s">
        <v>91</v>
      </c>
      <c r="J10" s="76">
        <f>C9</f>
        <v>0.94345635304972641</v>
      </c>
      <c r="K10" s="73">
        <v>0</v>
      </c>
      <c r="O10" s="90">
        <f t="shared" si="2"/>
        <v>36</v>
      </c>
      <c r="P10" s="69">
        <f t="shared" si="0"/>
        <v>2.5442407435607968</v>
      </c>
      <c r="Q10" s="70">
        <f t="shared" si="1"/>
        <v>1.7633557568774194</v>
      </c>
    </row>
    <row r="11" spans="2:17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O11" s="90">
        <f t="shared" si="2"/>
        <v>42</v>
      </c>
      <c r="P11" s="69">
        <f t="shared" si="0"/>
        <v>2.337082356108926</v>
      </c>
      <c r="Q11" s="70">
        <f t="shared" si="1"/>
        <v>2.0073918190765747</v>
      </c>
    </row>
    <row r="12" spans="2:17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O12" s="90">
        <f t="shared" si="2"/>
        <v>48</v>
      </c>
      <c r="P12" s="69">
        <f t="shared" si="0"/>
        <v>2.1043184052976018</v>
      </c>
      <c r="Q12" s="70">
        <f t="shared" si="1"/>
        <v>2.2294344764321825</v>
      </c>
    </row>
    <row r="13" spans="2:17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O13" s="90">
        <f t="shared" si="2"/>
        <v>54</v>
      </c>
      <c r="P13" s="69">
        <f t="shared" si="0"/>
        <v>1.8484991016809003</v>
      </c>
      <c r="Q13" s="70">
        <f t="shared" si="1"/>
        <v>2.4270509831248424</v>
      </c>
    </row>
    <row r="14" spans="2:17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O14" s="90">
        <f t="shared" si="2"/>
        <v>60</v>
      </c>
      <c r="P14" s="69">
        <f t="shared" si="0"/>
        <v>1.572427255082878</v>
      </c>
      <c r="Q14" s="70">
        <f t="shared" si="1"/>
        <v>2.598076211353316</v>
      </c>
    </row>
    <row r="15" spans="2:17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O15" s="90">
        <f t="shared" si="2"/>
        <v>66</v>
      </c>
      <c r="P15" s="69">
        <f t="shared" si="0"/>
        <v>1.2791275664266093</v>
      </c>
      <c r="Q15" s="70">
        <f t="shared" si="1"/>
        <v>2.7406363729278027</v>
      </c>
    </row>
    <row r="16" spans="2:17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O16" s="90">
        <f t="shared" si="2"/>
        <v>72</v>
      </c>
      <c r="P16" s="69">
        <f t="shared" si="0"/>
        <v>0.97181348847791926</v>
      </c>
      <c r="Q16" s="70">
        <f t="shared" si="1"/>
        <v>2.8531695488854605</v>
      </c>
    </row>
    <row r="17" spans="2:17" x14ac:dyDescent="0.2">
      <c r="O17" s="90">
        <f t="shared" si="2"/>
        <v>78</v>
      </c>
      <c r="P17" s="69">
        <f t="shared" si="0"/>
        <v>0.65385201858441877</v>
      </c>
      <c r="Q17" s="70">
        <f t="shared" si="1"/>
        <v>2.9344428022014166</v>
      </c>
    </row>
    <row r="18" spans="2:17" x14ac:dyDescent="0.2">
      <c r="B18" s="1"/>
      <c r="C18" s="1"/>
      <c r="D18" s="1"/>
      <c r="O18" s="90">
        <f t="shared" si="2"/>
        <v>84</v>
      </c>
      <c r="P18" s="69">
        <f t="shared" si="0"/>
        <v>0.32872680914797542</v>
      </c>
      <c r="Q18" s="70">
        <f t="shared" si="1"/>
        <v>2.9835656861048196</v>
      </c>
    </row>
    <row r="19" spans="2:17" x14ac:dyDescent="0.2">
      <c r="B19" s="1"/>
      <c r="C19" s="1"/>
      <c r="D19" s="1"/>
      <c r="O19" s="90">
        <f t="shared" si="2"/>
        <v>90</v>
      </c>
      <c r="P19" s="69">
        <f t="shared" si="0"/>
        <v>1.9264568220209898E-16</v>
      </c>
      <c r="Q19" s="70">
        <f t="shared" si="1"/>
        <v>3</v>
      </c>
    </row>
    <row r="20" spans="2:17" x14ac:dyDescent="0.2">
      <c r="B20" s="1"/>
      <c r="C20" s="1"/>
      <c r="D20" s="1"/>
      <c r="O20" s="90">
        <f t="shared" si="2"/>
        <v>96</v>
      </c>
      <c r="P20" s="69">
        <f t="shared" si="0"/>
        <v>-0.32872680914797503</v>
      </c>
      <c r="Q20" s="70">
        <f t="shared" si="1"/>
        <v>2.9835656861048201</v>
      </c>
    </row>
    <row r="21" spans="2:17" x14ac:dyDescent="0.2">
      <c r="B21" s="1"/>
      <c r="C21" s="1"/>
      <c r="D21" s="1"/>
      <c r="O21" s="90">
        <f t="shared" si="2"/>
        <v>102</v>
      </c>
      <c r="P21" s="69">
        <f t="shared" si="0"/>
        <v>-0.65385201858441777</v>
      </c>
      <c r="Q21" s="70">
        <f t="shared" si="1"/>
        <v>2.9344428022014171</v>
      </c>
    </row>
    <row r="22" spans="2:17" x14ac:dyDescent="0.2">
      <c r="B22" s="1"/>
      <c r="C22" s="1"/>
      <c r="D22" s="1"/>
      <c r="O22" s="90">
        <f t="shared" si="2"/>
        <v>108</v>
      </c>
      <c r="P22" s="69">
        <f t="shared" si="0"/>
        <v>-0.97181348847791893</v>
      </c>
      <c r="Q22" s="70">
        <f t="shared" si="1"/>
        <v>2.8531695488854609</v>
      </c>
    </row>
    <row r="23" spans="2:17" x14ac:dyDescent="0.2">
      <c r="B23" s="1"/>
      <c r="C23" s="1"/>
      <c r="D23" s="1"/>
      <c r="O23" s="90">
        <f t="shared" si="2"/>
        <v>114</v>
      </c>
      <c r="P23" s="69">
        <f t="shared" si="0"/>
        <v>-1.2791275664266086</v>
      </c>
      <c r="Q23" s="70">
        <f t="shared" si="1"/>
        <v>2.7406363729278027</v>
      </c>
    </row>
    <row r="24" spans="2:17" x14ac:dyDescent="0.2">
      <c r="B24" s="1"/>
      <c r="C24" s="1"/>
      <c r="D24" s="1"/>
      <c r="O24" s="90">
        <f t="shared" si="2"/>
        <v>120</v>
      </c>
      <c r="P24" s="69">
        <f t="shared" si="0"/>
        <v>-1.5724272550828768</v>
      </c>
      <c r="Q24" s="70">
        <f t="shared" si="1"/>
        <v>2.598076211353316</v>
      </c>
    </row>
    <row r="25" spans="2:17" x14ac:dyDescent="0.2">
      <c r="B25" s="1"/>
      <c r="C25" s="1"/>
      <c r="D25" s="1"/>
      <c r="O25" s="90">
        <f t="shared" si="2"/>
        <v>126</v>
      </c>
      <c r="P25" s="69">
        <f t="shared" si="0"/>
        <v>-1.8484991016809</v>
      </c>
      <c r="Q25" s="70">
        <f t="shared" si="1"/>
        <v>2.4270509831248424</v>
      </c>
    </row>
    <row r="26" spans="2:17" x14ac:dyDescent="0.2">
      <c r="B26" s="1"/>
      <c r="C26" s="1"/>
      <c r="D26" s="1"/>
      <c r="O26" s="90">
        <f t="shared" si="2"/>
        <v>132</v>
      </c>
      <c r="P26" s="69">
        <f t="shared" si="0"/>
        <v>-2.1043184052976018</v>
      </c>
      <c r="Q26" s="70">
        <f t="shared" si="1"/>
        <v>2.229434476432183</v>
      </c>
    </row>
    <row r="27" spans="2:17" x14ac:dyDescent="0.2">
      <c r="B27" s="1"/>
      <c r="C27" s="1"/>
      <c r="D27" s="1"/>
      <c r="O27" s="90">
        <f t="shared" si="2"/>
        <v>138</v>
      </c>
      <c r="P27" s="69">
        <f t="shared" si="0"/>
        <v>-2.3370823561089256</v>
      </c>
      <c r="Q27" s="70">
        <f t="shared" si="1"/>
        <v>2.0073918190765752</v>
      </c>
    </row>
    <row r="28" spans="2:17" x14ac:dyDescent="0.2">
      <c r="B28" s="1"/>
      <c r="C28" s="1"/>
      <c r="D28" s="1"/>
      <c r="O28" s="90">
        <f t="shared" si="2"/>
        <v>144</v>
      </c>
      <c r="P28" s="69">
        <f t="shared" si="0"/>
        <v>-2.5442407435607963</v>
      </c>
      <c r="Q28" s="70">
        <f t="shared" si="1"/>
        <v>1.7633557568774196</v>
      </c>
    </row>
    <row r="29" spans="2:17" x14ac:dyDescent="0.2">
      <c r="B29" s="1"/>
      <c r="C29" s="1"/>
      <c r="D29" s="1"/>
      <c r="O29" s="90">
        <f t="shared" si="2"/>
        <v>150</v>
      </c>
      <c r="P29" s="69">
        <f t="shared" si="0"/>
        <v>-2.7235238970096112</v>
      </c>
      <c r="Q29" s="70">
        <f t="shared" si="1"/>
        <v>1.4999999999999998</v>
      </c>
    </row>
    <row r="30" spans="2:17" x14ac:dyDescent="0.2">
      <c r="B30" s="1"/>
      <c r="C30" s="1"/>
      <c r="D30" s="1"/>
      <c r="O30" s="90">
        <f t="shared" si="2"/>
        <v>156</v>
      </c>
      <c r="P30" s="69">
        <f t="shared" si="0"/>
        <v>-2.8729675527087717</v>
      </c>
      <c r="Q30" s="70">
        <f t="shared" si="1"/>
        <v>1.2202099292274013</v>
      </c>
    </row>
    <row r="31" spans="2:17" x14ac:dyDescent="0.2">
      <c r="B31" s="1"/>
      <c r="C31" s="1"/>
      <c r="D31" s="1"/>
      <c r="O31" s="90">
        <f t="shared" si="2"/>
        <v>162</v>
      </c>
      <c r="P31" s="69">
        <f t="shared" si="0"/>
        <v>-2.9909343746933446</v>
      </c>
      <c r="Q31" s="70">
        <f t="shared" si="1"/>
        <v>0.92705098312484258</v>
      </c>
    </row>
    <row r="32" spans="2:17" x14ac:dyDescent="0.2">
      <c r="B32" s="1"/>
      <c r="C32" s="1"/>
      <c r="D32" s="1"/>
      <c r="O32" s="90">
        <f t="shared" si="2"/>
        <v>168</v>
      </c>
      <c r="P32" s="69">
        <f t="shared" si="0"/>
        <v>-3.0761318937755209</v>
      </c>
      <c r="Q32" s="70">
        <f t="shared" si="1"/>
        <v>0.62373507245327797</v>
      </c>
    </row>
    <row r="33" spans="2:17" x14ac:dyDescent="0.2">
      <c r="B33" s="1"/>
      <c r="C33" s="1"/>
      <c r="D33" s="1"/>
      <c r="O33" s="90">
        <f t="shared" si="2"/>
        <v>174</v>
      </c>
      <c r="P33" s="69">
        <f t="shared" si="0"/>
        <v>-3.1276266681075096</v>
      </c>
      <c r="Q33" s="70">
        <f t="shared" si="1"/>
        <v>0.31358538980296119</v>
      </c>
    </row>
    <row r="34" spans="2:17" x14ac:dyDescent="0.2">
      <c r="B34" s="1"/>
      <c r="C34" s="1"/>
      <c r="D34" s="1"/>
      <c r="O34" s="90">
        <f t="shared" si="2"/>
        <v>180</v>
      </c>
      <c r="P34" s="69">
        <f t="shared" si="0"/>
        <v>-3.144854510165755</v>
      </c>
      <c r="Q34" s="70">
        <f t="shared" si="1"/>
        <v>3.67544536472586E-16</v>
      </c>
    </row>
    <row r="35" spans="2:17" x14ac:dyDescent="0.2">
      <c r="B35" s="1"/>
      <c r="C35" s="1"/>
      <c r="D35" s="1"/>
      <c r="O35" s="90">
        <f t="shared" si="2"/>
        <v>186</v>
      </c>
      <c r="P35" s="69">
        <f t="shared" si="0"/>
        <v>-3.1276266681075096</v>
      </c>
      <c r="Q35" s="70">
        <f t="shared" si="1"/>
        <v>-0.31358538980295914</v>
      </c>
    </row>
    <row r="36" spans="2:17" x14ac:dyDescent="0.2">
      <c r="B36" s="1"/>
      <c r="C36" s="1"/>
      <c r="D36" s="1"/>
      <c r="O36" s="90">
        <f t="shared" si="2"/>
        <v>192</v>
      </c>
      <c r="P36" s="69">
        <f t="shared" ref="P36:P64" si="3">C$10*COS(PI()*O36/180)</f>
        <v>-3.0761318937755209</v>
      </c>
      <c r="Q36" s="70">
        <f t="shared" ref="Q36:Q64" si="4">C$8*SIN(PI()*O36/180)</f>
        <v>-0.6237350724532772</v>
      </c>
    </row>
    <row r="37" spans="2:17" x14ac:dyDescent="0.2">
      <c r="B37" s="1"/>
      <c r="C37" s="1"/>
      <c r="D37" s="1"/>
      <c r="O37" s="90">
        <f t="shared" si="2"/>
        <v>198</v>
      </c>
      <c r="P37" s="69">
        <f t="shared" si="3"/>
        <v>-2.9909343746933446</v>
      </c>
      <c r="Q37" s="70">
        <f t="shared" si="4"/>
        <v>-0.92705098312484324</v>
      </c>
    </row>
    <row r="38" spans="2:17" x14ac:dyDescent="0.2">
      <c r="B38" s="1"/>
      <c r="C38" s="1"/>
      <c r="D38" s="1"/>
      <c r="O38" s="90">
        <f t="shared" si="2"/>
        <v>204</v>
      </c>
      <c r="P38" s="69">
        <f t="shared" si="3"/>
        <v>-2.8729675527087726</v>
      </c>
      <c r="Q38" s="70">
        <f t="shared" si="4"/>
        <v>-1.2202099292273996</v>
      </c>
    </row>
    <row r="39" spans="2:17" x14ac:dyDescent="0.2">
      <c r="B39" s="1"/>
      <c r="C39" s="1"/>
      <c r="D39" s="1"/>
      <c r="O39" s="90">
        <f t="shared" si="2"/>
        <v>210</v>
      </c>
      <c r="P39" s="69">
        <f t="shared" si="3"/>
        <v>-2.7235238970096107</v>
      </c>
      <c r="Q39" s="70">
        <f t="shared" si="4"/>
        <v>-1.5000000000000004</v>
      </c>
    </row>
    <row r="40" spans="2:17" x14ac:dyDescent="0.2">
      <c r="B40" s="1"/>
      <c r="C40" s="1"/>
      <c r="D40" s="1"/>
      <c r="O40" s="90">
        <f t="shared" si="2"/>
        <v>216</v>
      </c>
      <c r="P40" s="69">
        <f t="shared" si="3"/>
        <v>-2.5442407435607972</v>
      </c>
      <c r="Q40" s="70">
        <f t="shared" si="4"/>
        <v>-1.7633557568774192</v>
      </c>
    </row>
    <row r="41" spans="2:17" x14ac:dyDescent="0.2">
      <c r="B41" s="1"/>
      <c r="C41" s="1"/>
      <c r="D41" s="1"/>
      <c r="O41" s="90">
        <f t="shared" si="2"/>
        <v>222</v>
      </c>
      <c r="P41" s="69">
        <f t="shared" si="3"/>
        <v>-2.337082356108926</v>
      </c>
      <c r="Q41" s="70">
        <f t="shared" si="4"/>
        <v>-2.0073918190765747</v>
      </c>
    </row>
    <row r="42" spans="2:17" x14ac:dyDescent="0.2">
      <c r="B42" s="1"/>
      <c r="C42" s="1"/>
      <c r="D42" s="1"/>
      <c r="O42" s="90">
        <f t="shared" si="2"/>
        <v>228</v>
      </c>
      <c r="P42" s="69">
        <f t="shared" si="3"/>
        <v>-2.1043184052976023</v>
      </c>
      <c r="Q42" s="70">
        <f t="shared" si="4"/>
        <v>-2.2294344764321821</v>
      </c>
    </row>
    <row r="43" spans="2:17" x14ac:dyDescent="0.2">
      <c r="B43" s="1"/>
      <c r="C43" s="1"/>
      <c r="D43" s="1"/>
      <c r="O43" s="90">
        <f t="shared" si="2"/>
        <v>234</v>
      </c>
      <c r="P43" s="69">
        <f t="shared" si="3"/>
        <v>-1.8484991016809007</v>
      </c>
      <c r="Q43" s="70">
        <f t="shared" si="4"/>
        <v>-2.4270509831248419</v>
      </c>
    </row>
    <row r="44" spans="2:17" x14ac:dyDescent="0.2">
      <c r="B44" s="1"/>
      <c r="C44" s="1"/>
      <c r="D44" s="1"/>
      <c r="O44" s="90">
        <f t="shared" si="2"/>
        <v>240</v>
      </c>
      <c r="P44" s="69">
        <f t="shared" si="3"/>
        <v>-1.5724272550828788</v>
      </c>
      <c r="Q44" s="70">
        <f t="shared" si="4"/>
        <v>-2.5980762113533151</v>
      </c>
    </row>
    <row r="45" spans="2:17" x14ac:dyDescent="0.2">
      <c r="B45" s="1"/>
      <c r="C45" s="1"/>
      <c r="D45" s="1"/>
      <c r="O45" s="90">
        <f t="shared" si="2"/>
        <v>246</v>
      </c>
      <c r="P45" s="69">
        <f t="shared" si="3"/>
        <v>-1.2791275664266089</v>
      </c>
      <c r="Q45" s="70">
        <f t="shared" si="4"/>
        <v>-2.7406363729278027</v>
      </c>
    </row>
    <row r="46" spans="2:17" x14ac:dyDescent="0.2">
      <c r="B46" s="1"/>
      <c r="C46" s="1"/>
      <c r="D46" s="1"/>
      <c r="O46" s="90">
        <f t="shared" si="2"/>
        <v>252</v>
      </c>
      <c r="P46" s="69">
        <f t="shared" si="3"/>
        <v>-0.9718134884779196</v>
      </c>
      <c r="Q46" s="70">
        <f t="shared" si="4"/>
        <v>-2.8531695488854605</v>
      </c>
    </row>
    <row r="47" spans="2:17" x14ac:dyDescent="0.2">
      <c r="B47" s="1"/>
      <c r="C47" s="1"/>
      <c r="D47" s="1"/>
      <c r="F47" s="1"/>
      <c r="G47" s="1"/>
      <c r="H47" s="1"/>
      <c r="O47" s="90">
        <f t="shared" si="2"/>
        <v>258</v>
      </c>
      <c r="P47" s="69">
        <f t="shared" si="3"/>
        <v>-0.65385201858441988</v>
      </c>
      <c r="Q47" s="70">
        <f t="shared" si="4"/>
        <v>-2.9344428022014166</v>
      </c>
    </row>
    <row r="48" spans="2:17" x14ac:dyDescent="0.2">
      <c r="B48" s="1"/>
      <c r="C48" s="1"/>
      <c r="D48" s="1"/>
      <c r="F48" s="1"/>
      <c r="G48" s="1"/>
      <c r="H48" s="1"/>
      <c r="O48" s="90">
        <f t="shared" si="2"/>
        <v>264</v>
      </c>
      <c r="P48" s="69">
        <f t="shared" si="3"/>
        <v>-0.32872680914797514</v>
      </c>
      <c r="Q48" s="70">
        <f t="shared" si="4"/>
        <v>-2.9835656861048201</v>
      </c>
    </row>
    <row r="49" spans="2:17" x14ac:dyDescent="0.2">
      <c r="B49" s="1"/>
      <c r="C49" s="1"/>
      <c r="D49" s="1"/>
      <c r="F49" s="1"/>
      <c r="G49" s="1"/>
      <c r="H49" s="1"/>
      <c r="O49" s="90">
        <f t="shared" si="2"/>
        <v>270</v>
      </c>
      <c r="P49" s="69">
        <f t="shared" si="3"/>
        <v>-5.7793704660629694E-16</v>
      </c>
      <c r="Q49" s="70">
        <f t="shared" si="4"/>
        <v>-3</v>
      </c>
    </row>
    <row r="50" spans="2:17" x14ac:dyDescent="0.2">
      <c r="B50" s="1"/>
      <c r="C50" s="116">
        <f>J9</f>
        <v>-0.94345635304972641</v>
      </c>
      <c r="D50" s="116">
        <f>K9</f>
        <v>0</v>
      </c>
      <c r="O50" s="90">
        <f t="shared" si="2"/>
        <v>276</v>
      </c>
      <c r="P50" s="69">
        <f t="shared" si="3"/>
        <v>0.32872680914797392</v>
      </c>
      <c r="Q50" s="70">
        <f t="shared" si="4"/>
        <v>-2.9835656861048201</v>
      </c>
    </row>
    <row r="51" spans="2:17" x14ac:dyDescent="0.2">
      <c r="B51" s="1"/>
      <c r="C51" s="117">
        <f>0</f>
        <v>0</v>
      </c>
      <c r="D51" s="118">
        <f>C8</f>
        <v>3</v>
      </c>
      <c r="O51" s="90">
        <f t="shared" si="2"/>
        <v>282</v>
      </c>
      <c r="P51" s="69">
        <f t="shared" si="3"/>
        <v>0.65385201858441599</v>
      </c>
      <c r="Q51" s="70">
        <f t="shared" si="4"/>
        <v>-2.9344428022014175</v>
      </c>
    </row>
    <row r="52" spans="2:17" x14ac:dyDescent="0.2">
      <c r="B52" s="1"/>
      <c r="C52" s="117"/>
      <c r="D52" s="117"/>
      <c r="O52" s="90">
        <f t="shared" si="2"/>
        <v>288</v>
      </c>
      <c r="P52" s="69">
        <f t="shared" si="3"/>
        <v>0.97181348847791849</v>
      </c>
      <c r="Q52" s="70">
        <f t="shared" si="4"/>
        <v>-2.8531695488854609</v>
      </c>
    </row>
    <row r="53" spans="2:17" x14ac:dyDescent="0.2">
      <c r="B53" s="1"/>
      <c r="C53" s="117">
        <v>0</v>
      </c>
      <c r="D53" s="117">
        <v>0</v>
      </c>
      <c r="O53" s="90">
        <f t="shared" si="2"/>
        <v>294</v>
      </c>
      <c r="P53" s="69">
        <f t="shared" si="3"/>
        <v>1.2791275664266102</v>
      </c>
      <c r="Q53" s="70">
        <f t="shared" si="4"/>
        <v>-2.7406363729278023</v>
      </c>
    </row>
    <row r="54" spans="2:17" x14ac:dyDescent="0.2">
      <c r="B54" s="1"/>
      <c r="C54" s="117">
        <v>0</v>
      </c>
      <c r="D54" s="118">
        <f>C8</f>
        <v>3</v>
      </c>
      <c r="O54" s="90">
        <f t="shared" si="2"/>
        <v>300</v>
      </c>
      <c r="P54" s="69">
        <f t="shared" si="3"/>
        <v>1.572427255082878</v>
      </c>
      <c r="Q54" s="70">
        <f t="shared" si="4"/>
        <v>-2.598076211353316</v>
      </c>
    </row>
    <row r="55" spans="2:17" x14ac:dyDescent="0.2">
      <c r="B55" s="1"/>
      <c r="C55" s="117"/>
      <c r="D55" s="117"/>
      <c r="O55" s="90">
        <f t="shared" si="2"/>
        <v>306</v>
      </c>
      <c r="P55" s="69">
        <f t="shared" si="3"/>
        <v>1.8484991016808996</v>
      </c>
      <c r="Q55" s="70">
        <f t="shared" si="4"/>
        <v>-2.4270509831248428</v>
      </c>
    </row>
    <row r="56" spans="2:17" x14ac:dyDescent="0.2">
      <c r="B56" s="1"/>
      <c r="C56" s="117">
        <v>0</v>
      </c>
      <c r="D56" s="117">
        <v>0</v>
      </c>
      <c r="O56" s="90">
        <f t="shared" si="2"/>
        <v>312</v>
      </c>
      <c r="P56" s="69">
        <f t="shared" si="3"/>
        <v>2.1043184052976005</v>
      </c>
      <c r="Q56" s="70">
        <f t="shared" si="4"/>
        <v>-2.2294344764321838</v>
      </c>
    </row>
    <row r="57" spans="2:17" x14ac:dyDescent="0.2">
      <c r="B57" s="1"/>
      <c r="C57" s="116">
        <f>J9</f>
        <v>-0.94345635304972641</v>
      </c>
      <c r="D57" s="116">
        <v>0</v>
      </c>
      <c r="O57" s="90">
        <f t="shared" si="2"/>
        <v>318</v>
      </c>
      <c r="P57" s="69">
        <f t="shared" si="3"/>
        <v>2.337082356108926</v>
      </c>
      <c r="Q57" s="70">
        <f t="shared" si="4"/>
        <v>-2.0073918190765743</v>
      </c>
    </row>
    <row r="58" spans="2:17" x14ac:dyDescent="0.2">
      <c r="B58" s="1"/>
      <c r="C58" s="1"/>
      <c r="D58" s="1"/>
      <c r="F58" s="1"/>
      <c r="G58" s="1"/>
      <c r="H58" s="1"/>
      <c r="O58" s="90">
        <f t="shared" si="2"/>
        <v>324</v>
      </c>
      <c r="P58" s="69">
        <f t="shared" si="3"/>
        <v>2.5442407435607963</v>
      </c>
      <c r="Q58" s="70">
        <f t="shared" si="4"/>
        <v>-1.7633557568774201</v>
      </c>
    </row>
    <row r="59" spans="2:17" x14ac:dyDescent="0.2">
      <c r="B59" s="1"/>
      <c r="C59" s="1"/>
      <c r="D59" s="1"/>
      <c r="F59" s="1"/>
      <c r="G59" s="1"/>
      <c r="H59" s="1"/>
      <c r="O59" s="90">
        <f t="shared" si="2"/>
        <v>330</v>
      </c>
      <c r="P59" s="69">
        <f t="shared" si="3"/>
        <v>2.7235238970096103</v>
      </c>
      <c r="Q59" s="70">
        <f t="shared" si="4"/>
        <v>-1.5000000000000013</v>
      </c>
    </row>
    <row r="60" spans="2:17" x14ac:dyDescent="0.2">
      <c r="B60" s="1"/>
      <c r="C60" s="1"/>
      <c r="D60" s="1"/>
      <c r="F60" s="1"/>
      <c r="G60" s="1"/>
      <c r="H60" s="1"/>
      <c r="O60" s="90">
        <f t="shared" si="2"/>
        <v>336</v>
      </c>
      <c r="P60" s="69">
        <f t="shared" si="3"/>
        <v>2.8729675527087726</v>
      </c>
      <c r="Q60" s="70">
        <f t="shared" si="4"/>
        <v>-1.2202099292274005</v>
      </c>
    </row>
    <row r="61" spans="2:17" x14ac:dyDescent="0.2">
      <c r="B61" s="1"/>
      <c r="C61" s="1"/>
      <c r="D61" s="1"/>
      <c r="O61" s="90">
        <f t="shared" si="2"/>
        <v>342</v>
      </c>
      <c r="P61" s="69">
        <f t="shared" si="3"/>
        <v>2.9909343746933446</v>
      </c>
      <c r="Q61" s="70">
        <f t="shared" si="4"/>
        <v>-0.9270509831248428</v>
      </c>
    </row>
    <row r="62" spans="2:17" x14ac:dyDescent="0.2">
      <c r="B62" s="1"/>
      <c r="C62" s="1"/>
      <c r="D62" s="1"/>
      <c r="O62" s="90">
        <f t="shared" si="2"/>
        <v>348</v>
      </c>
      <c r="P62" s="69">
        <f t="shared" si="3"/>
        <v>3.0761318937755204</v>
      </c>
      <c r="Q62" s="70">
        <f t="shared" si="4"/>
        <v>-0.62373507245327964</v>
      </c>
    </row>
    <row r="63" spans="2:17" x14ac:dyDescent="0.2">
      <c r="B63" s="1"/>
      <c r="C63" s="1"/>
      <c r="D63" s="1"/>
      <c r="O63" s="90">
        <f t="shared" si="2"/>
        <v>354</v>
      </c>
      <c r="P63" s="69">
        <f t="shared" si="3"/>
        <v>3.1276266681075096</v>
      </c>
      <c r="Q63" s="70">
        <f t="shared" si="4"/>
        <v>-0.31358538980296025</v>
      </c>
    </row>
    <row r="64" spans="2:17" x14ac:dyDescent="0.2">
      <c r="B64" s="1"/>
      <c r="C64" s="1"/>
      <c r="D64" s="1"/>
      <c r="O64" s="91">
        <f t="shared" si="2"/>
        <v>360</v>
      </c>
      <c r="P64" s="71">
        <f t="shared" si="3"/>
        <v>3.144854510165755</v>
      </c>
      <c r="Q64" s="66">
        <f t="shared" si="4"/>
        <v>-7.3508907294517201E-16</v>
      </c>
    </row>
    <row r="65" spans="2:17" x14ac:dyDescent="0.2">
      <c r="B65" s="1"/>
      <c r="C65" s="1"/>
      <c r="D65" s="1"/>
      <c r="O65" s="5"/>
      <c r="P65" s="3"/>
      <c r="Q65" s="3"/>
    </row>
    <row r="66" spans="2:17" x14ac:dyDescent="0.2">
      <c r="B66" s="1"/>
      <c r="C66" s="1"/>
      <c r="D66" s="1"/>
      <c r="O66" s="58" t="s">
        <v>4</v>
      </c>
      <c r="P66" s="59">
        <v>0</v>
      </c>
      <c r="Q66" s="3"/>
    </row>
    <row r="67" spans="2:17" x14ac:dyDescent="0.2">
      <c r="B67" s="1"/>
      <c r="C67" s="1"/>
      <c r="D67" s="1"/>
      <c r="O67" s="60" t="s">
        <v>92</v>
      </c>
      <c r="P67" s="61">
        <v>60</v>
      </c>
      <c r="Q67" s="3"/>
    </row>
    <row r="68" spans="2:17" x14ac:dyDescent="0.2">
      <c r="B68" s="1"/>
      <c r="C68" s="1"/>
      <c r="D68" s="1"/>
      <c r="O68" s="62" t="s">
        <v>93</v>
      </c>
      <c r="P68" s="66">
        <f>360/P67</f>
        <v>6</v>
      </c>
      <c r="Q68" s="3"/>
    </row>
    <row r="69" spans="2:17" x14ac:dyDescent="0.2">
      <c r="B69" s="1"/>
      <c r="C69" s="1"/>
      <c r="D69" s="1"/>
      <c r="O69" s="5"/>
      <c r="P69" s="3"/>
      <c r="Q69" s="3"/>
    </row>
    <row r="70" spans="2:17" x14ac:dyDescent="0.2">
      <c r="B70" s="1"/>
      <c r="C70" s="1"/>
      <c r="D70" s="1"/>
    </row>
    <row r="71" spans="2:17" x14ac:dyDescent="0.2">
      <c r="B71" s="1"/>
      <c r="C71" s="1"/>
      <c r="D71" s="1"/>
    </row>
    <row r="72" spans="2:17" x14ac:dyDescent="0.2">
      <c r="B72" s="1"/>
      <c r="C72" s="1"/>
      <c r="D72" s="1"/>
    </row>
    <row r="73" spans="2:17" x14ac:dyDescent="0.2">
      <c r="B73" s="1"/>
      <c r="C73" s="1"/>
      <c r="D73" s="1"/>
    </row>
    <row r="74" spans="2:17" x14ac:dyDescent="0.2">
      <c r="B74" s="1"/>
      <c r="C74" s="1"/>
      <c r="D74" s="1"/>
    </row>
    <row r="75" spans="2:17" x14ac:dyDescent="0.2">
      <c r="B75" s="1"/>
      <c r="C75" s="1"/>
      <c r="D75" s="1"/>
    </row>
    <row r="76" spans="2:17" x14ac:dyDescent="0.2">
      <c r="B76" s="1"/>
      <c r="C76" s="1"/>
      <c r="D76" s="1"/>
    </row>
    <row r="77" spans="2:17" x14ac:dyDescent="0.2">
      <c r="B77" s="1"/>
      <c r="C77" s="1"/>
      <c r="D77" s="1"/>
    </row>
    <row r="78" spans="2:17" x14ac:dyDescent="0.2">
      <c r="B78" s="1"/>
      <c r="C78" s="1"/>
      <c r="D78" s="1"/>
    </row>
    <row r="79" spans="2:17" x14ac:dyDescent="0.2">
      <c r="B79" s="1"/>
      <c r="C79" s="1"/>
      <c r="D79" s="1"/>
    </row>
    <row r="80" spans="2:17" x14ac:dyDescent="0.2">
      <c r="B80" s="1"/>
      <c r="C80" s="1"/>
      <c r="D80" s="1"/>
    </row>
    <row r="81" spans="2:4" x14ac:dyDescent="0.2">
      <c r="B81" s="1"/>
      <c r="C81" s="1"/>
      <c r="D81" s="1"/>
    </row>
    <row r="82" spans="2:4" x14ac:dyDescent="0.2">
      <c r="B82" s="1"/>
      <c r="C82" s="1"/>
      <c r="D82" s="1"/>
    </row>
    <row r="83" spans="2:4" x14ac:dyDescent="0.2">
      <c r="B83" s="1"/>
      <c r="C83" s="1"/>
      <c r="D83" s="1"/>
    </row>
    <row r="84" spans="2:4" x14ac:dyDescent="0.2">
      <c r="B84" s="1"/>
      <c r="C84" s="1"/>
      <c r="D84" s="1"/>
    </row>
    <row r="85" spans="2:4" x14ac:dyDescent="0.2">
      <c r="B85" s="1"/>
      <c r="C85" s="1"/>
    </row>
  </sheetData>
  <sheetProtection sheet="1" objects="1" scenarios="1"/>
  <mergeCells count="3">
    <mergeCell ref="B2:K2"/>
    <mergeCell ref="O2:Q2"/>
    <mergeCell ref="B3:K3"/>
  </mergeCells>
  <dataValidations count="1">
    <dataValidation type="decimal" allowBlank="1" showInputMessage="1" showErrorMessage="1" sqref="C7" xr:uid="{BA99E90B-8437-AD4C-8C46-3CEF272EA2C4}">
      <formula1>0</formula1>
      <formula2>0.8</formula2>
    </dataValidation>
  </dataValidations>
  <pageMargins left="0.75" right="0.75" top="1" bottom="1" header="0.49212598499999999" footer="0.49212598499999999"/>
  <pageSetup paperSize="9" orientation="portrait" horizontalDpi="1200" verticalDpi="12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30B5C-764A-104D-9565-C56207323D0A}">
  <dimension ref="A2:AE368"/>
  <sheetViews>
    <sheetView showGridLines="0" workbookViewId="0">
      <selection activeCell="E55" sqref="E55"/>
    </sheetView>
  </sheetViews>
  <sheetFormatPr baseColWidth="10" defaultColWidth="9.1640625" defaultRowHeight="16" x14ac:dyDescent="0.2"/>
  <cols>
    <col min="1" max="1" width="9.1640625" style="5"/>
    <col min="2" max="2" width="10" style="5" customWidth="1"/>
    <col min="3" max="3" width="8.6640625" style="5" bestFit="1" customWidth="1"/>
    <col min="4" max="4" width="7.6640625" style="5" bestFit="1" customWidth="1"/>
    <col min="5" max="5" width="9.33203125" style="5" bestFit="1" customWidth="1"/>
    <col min="6" max="6" width="9.1640625" style="5"/>
    <col min="7" max="8" width="9.33203125" style="5" bestFit="1" customWidth="1"/>
    <col min="9" max="10" width="9.1640625" style="5"/>
    <col min="11" max="11" width="9.1640625" style="5" customWidth="1"/>
    <col min="12" max="12" width="3.5" style="5" customWidth="1"/>
    <col min="13" max="13" width="10.83203125" style="5" customWidth="1"/>
    <col min="14" max="18" width="9.1640625" style="5"/>
    <col min="19" max="19" width="3.33203125" style="77" customWidth="1"/>
    <col min="20" max="20" width="9.1640625" style="5"/>
    <col min="21" max="22" width="12.1640625" style="5" customWidth="1"/>
    <col min="23" max="26" width="9.1640625" style="5"/>
    <col min="27" max="27" width="10" style="5" customWidth="1"/>
    <col min="28" max="29" width="9.1640625" style="3"/>
    <col min="30" max="32" width="9.1640625" style="1"/>
    <col min="33" max="33" width="12.5" style="1" customWidth="1"/>
    <col min="34" max="261" width="9.1640625" style="1"/>
    <col min="262" max="262" width="8.5" style="1" bestFit="1" customWidth="1"/>
    <col min="263" max="264" width="7.5" style="1" bestFit="1" customWidth="1"/>
    <col min="265" max="517" width="9.1640625" style="1"/>
    <col min="518" max="518" width="8.5" style="1" bestFit="1" customWidth="1"/>
    <col min="519" max="520" width="7.5" style="1" bestFit="1" customWidth="1"/>
    <col min="521" max="773" width="9.1640625" style="1"/>
    <col min="774" max="774" width="8.5" style="1" bestFit="1" customWidth="1"/>
    <col min="775" max="776" width="7.5" style="1" bestFit="1" customWidth="1"/>
    <col min="777" max="1029" width="9.1640625" style="1"/>
    <col min="1030" max="1030" width="8.5" style="1" bestFit="1" customWidth="1"/>
    <col min="1031" max="1032" width="7.5" style="1" bestFit="1" customWidth="1"/>
    <col min="1033" max="1285" width="9.1640625" style="1"/>
    <col min="1286" max="1286" width="8.5" style="1" bestFit="1" customWidth="1"/>
    <col min="1287" max="1288" width="7.5" style="1" bestFit="1" customWidth="1"/>
    <col min="1289" max="1541" width="9.1640625" style="1"/>
    <col min="1542" max="1542" width="8.5" style="1" bestFit="1" customWidth="1"/>
    <col min="1543" max="1544" width="7.5" style="1" bestFit="1" customWidth="1"/>
    <col min="1545" max="1797" width="9.1640625" style="1"/>
    <col min="1798" max="1798" width="8.5" style="1" bestFit="1" customWidth="1"/>
    <col min="1799" max="1800" width="7.5" style="1" bestFit="1" customWidth="1"/>
    <col min="1801" max="2053" width="9.1640625" style="1"/>
    <col min="2054" max="2054" width="8.5" style="1" bestFit="1" customWidth="1"/>
    <col min="2055" max="2056" width="7.5" style="1" bestFit="1" customWidth="1"/>
    <col min="2057" max="2309" width="9.1640625" style="1"/>
    <col min="2310" max="2310" width="8.5" style="1" bestFit="1" customWidth="1"/>
    <col min="2311" max="2312" width="7.5" style="1" bestFit="1" customWidth="1"/>
    <col min="2313" max="2565" width="9.1640625" style="1"/>
    <col min="2566" max="2566" width="8.5" style="1" bestFit="1" customWidth="1"/>
    <col min="2567" max="2568" width="7.5" style="1" bestFit="1" customWidth="1"/>
    <col min="2569" max="2821" width="9.1640625" style="1"/>
    <col min="2822" max="2822" width="8.5" style="1" bestFit="1" customWidth="1"/>
    <col min="2823" max="2824" width="7.5" style="1" bestFit="1" customWidth="1"/>
    <col min="2825" max="3077" width="9.1640625" style="1"/>
    <col min="3078" max="3078" width="8.5" style="1" bestFit="1" customWidth="1"/>
    <col min="3079" max="3080" width="7.5" style="1" bestFit="1" customWidth="1"/>
    <col min="3081" max="3333" width="9.1640625" style="1"/>
    <col min="3334" max="3334" width="8.5" style="1" bestFit="1" customWidth="1"/>
    <col min="3335" max="3336" width="7.5" style="1" bestFit="1" customWidth="1"/>
    <col min="3337" max="3589" width="9.1640625" style="1"/>
    <col min="3590" max="3590" width="8.5" style="1" bestFit="1" customWidth="1"/>
    <col min="3591" max="3592" width="7.5" style="1" bestFit="1" customWidth="1"/>
    <col min="3593" max="3845" width="9.1640625" style="1"/>
    <col min="3846" max="3846" width="8.5" style="1" bestFit="1" customWidth="1"/>
    <col min="3847" max="3848" width="7.5" style="1" bestFit="1" customWidth="1"/>
    <col min="3849" max="4101" width="9.1640625" style="1"/>
    <col min="4102" max="4102" width="8.5" style="1" bestFit="1" customWidth="1"/>
    <col min="4103" max="4104" width="7.5" style="1" bestFit="1" customWidth="1"/>
    <col min="4105" max="4357" width="9.1640625" style="1"/>
    <col min="4358" max="4358" width="8.5" style="1" bestFit="1" customWidth="1"/>
    <col min="4359" max="4360" width="7.5" style="1" bestFit="1" customWidth="1"/>
    <col min="4361" max="4613" width="9.1640625" style="1"/>
    <col min="4614" max="4614" width="8.5" style="1" bestFit="1" customWidth="1"/>
    <col min="4615" max="4616" width="7.5" style="1" bestFit="1" customWidth="1"/>
    <col min="4617" max="4869" width="9.1640625" style="1"/>
    <col min="4870" max="4870" width="8.5" style="1" bestFit="1" customWidth="1"/>
    <col min="4871" max="4872" width="7.5" style="1" bestFit="1" customWidth="1"/>
    <col min="4873" max="5125" width="9.1640625" style="1"/>
    <col min="5126" max="5126" width="8.5" style="1" bestFit="1" customWidth="1"/>
    <col min="5127" max="5128" width="7.5" style="1" bestFit="1" customWidth="1"/>
    <col min="5129" max="5381" width="9.1640625" style="1"/>
    <col min="5382" max="5382" width="8.5" style="1" bestFit="1" customWidth="1"/>
    <col min="5383" max="5384" width="7.5" style="1" bestFit="1" customWidth="1"/>
    <col min="5385" max="5637" width="9.1640625" style="1"/>
    <col min="5638" max="5638" width="8.5" style="1" bestFit="1" customWidth="1"/>
    <col min="5639" max="5640" width="7.5" style="1" bestFit="1" customWidth="1"/>
    <col min="5641" max="5893" width="9.1640625" style="1"/>
    <col min="5894" max="5894" width="8.5" style="1" bestFit="1" customWidth="1"/>
    <col min="5895" max="5896" width="7.5" style="1" bestFit="1" customWidth="1"/>
    <col min="5897" max="6149" width="9.1640625" style="1"/>
    <col min="6150" max="6150" width="8.5" style="1" bestFit="1" customWidth="1"/>
    <col min="6151" max="6152" width="7.5" style="1" bestFit="1" customWidth="1"/>
    <col min="6153" max="6405" width="9.1640625" style="1"/>
    <col min="6406" max="6406" width="8.5" style="1" bestFit="1" customWidth="1"/>
    <col min="6407" max="6408" width="7.5" style="1" bestFit="1" customWidth="1"/>
    <col min="6409" max="6661" width="9.1640625" style="1"/>
    <col min="6662" max="6662" width="8.5" style="1" bestFit="1" customWidth="1"/>
    <col min="6663" max="6664" width="7.5" style="1" bestFit="1" customWidth="1"/>
    <col min="6665" max="6917" width="9.1640625" style="1"/>
    <col min="6918" max="6918" width="8.5" style="1" bestFit="1" customWidth="1"/>
    <col min="6919" max="6920" width="7.5" style="1" bestFit="1" customWidth="1"/>
    <col min="6921" max="7173" width="9.1640625" style="1"/>
    <col min="7174" max="7174" width="8.5" style="1" bestFit="1" customWidth="1"/>
    <col min="7175" max="7176" width="7.5" style="1" bestFit="1" customWidth="1"/>
    <col min="7177" max="7429" width="9.1640625" style="1"/>
    <col min="7430" max="7430" width="8.5" style="1" bestFit="1" customWidth="1"/>
    <col min="7431" max="7432" width="7.5" style="1" bestFit="1" customWidth="1"/>
    <col min="7433" max="7685" width="9.1640625" style="1"/>
    <col min="7686" max="7686" width="8.5" style="1" bestFit="1" customWidth="1"/>
    <col min="7687" max="7688" width="7.5" style="1" bestFit="1" customWidth="1"/>
    <col min="7689" max="7941" width="9.1640625" style="1"/>
    <col min="7942" max="7942" width="8.5" style="1" bestFit="1" customWidth="1"/>
    <col min="7943" max="7944" width="7.5" style="1" bestFit="1" customWidth="1"/>
    <col min="7945" max="8197" width="9.1640625" style="1"/>
    <col min="8198" max="8198" width="8.5" style="1" bestFit="1" customWidth="1"/>
    <col min="8199" max="8200" width="7.5" style="1" bestFit="1" customWidth="1"/>
    <col min="8201" max="8453" width="9.1640625" style="1"/>
    <col min="8454" max="8454" width="8.5" style="1" bestFit="1" customWidth="1"/>
    <col min="8455" max="8456" width="7.5" style="1" bestFit="1" customWidth="1"/>
    <col min="8457" max="8709" width="9.1640625" style="1"/>
    <col min="8710" max="8710" width="8.5" style="1" bestFit="1" customWidth="1"/>
    <col min="8711" max="8712" width="7.5" style="1" bestFit="1" customWidth="1"/>
    <col min="8713" max="8965" width="9.1640625" style="1"/>
    <col min="8966" max="8966" width="8.5" style="1" bestFit="1" customWidth="1"/>
    <col min="8967" max="8968" width="7.5" style="1" bestFit="1" customWidth="1"/>
    <col min="8969" max="9221" width="9.1640625" style="1"/>
    <col min="9222" max="9222" width="8.5" style="1" bestFit="1" customWidth="1"/>
    <col min="9223" max="9224" width="7.5" style="1" bestFit="1" customWidth="1"/>
    <col min="9225" max="9477" width="9.1640625" style="1"/>
    <col min="9478" max="9478" width="8.5" style="1" bestFit="1" customWidth="1"/>
    <col min="9479" max="9480" width="7.5" style="1" bestFit="1" customWidth="1"/>
    <col min="9481" max="9733" width="9.1640625" style="1"/>
    <col min="9734" max="9734" width="8.5" style="1" bestFit="1" customWidth="1"/>
    <col min="9735" max="9736" width="7.5" style="1" bestFit="1" customWidth="1"/>
    <col min="9737" max="9989" width="9.1640625" style="1"/>
    <col min="9990" max="9990" width="8.5" style="1" bestFit="1" customWidth="1"/>
    <col min="9991" max="9992" width="7.5" style="1" bestFit="1" customWidth="1"/>
    <col min="9993" max="10245" width="9.1640625" style="1"/>
    <col min="10246" max="10246" width="8.5" style="1" bestFit="1" customWidth="1"/>
    <col min="10247" max="10248" width="7.5" style="1" bestFit="1" customWidth="1"/>
    <col min="10249" max="10501" width="9.1640625" style="1"/>
    <col min="10502" max="10502" width="8.5" style="1" bestFit="1" customWidth="1"/>
    <col min="10503" max="10504" width="7.5" style="1" bestFit="1" customWidth="1"/>
    <col min="10505" max="10757" width="9.1640625" style="1"/>
    <col min="10758" max="10758" width="8.5" style="1" bestFit="1" customWidth="1"/>
    <col min="10759" max="10760" width="7.5" style="1" bestFit="1" customWidth="1"/>
    <col min="10761" max="11013" width="9.1640625" style="1"/>
    <col min="11014" max="11014" width="8.5" style="1" bestFit="1" customWidth="1"/>
    <col min="11015" max="11016" width="7.5" style="1" bestFit="1" customWidth="1"/>
    <col min="11017" max="11269" width="9.1640625" style="1"/>
    <col min="11270" max="11270" width="8.5" style="1" bestFit="1" customWidth="1"/>
    <col min="11271" max="11272" width="7.5" style="1" bestFit="1" customWidth="1"/>
    <col min="11273" max="11525" width="9.1640625" style="1"/>
    <col min="11526" max="11526" width="8.5" style="1" bestFit="1" customWidth="1"/>
    <col min="11527" max="11528" width="7.5" style="1" bestFit="1" customWidth="1"/>
    <col min="11529" max="11781" width="9.1640625" style="1"/>
    <col min="11782" max="11782" width="8.5" style="1" bestFit="1" customWidth="1"/>
    <col min="11783" max="11784" width="7.5" style="1" bestFit="1" customWidth="1"/>
    <col min="11785" max="12037" width="9.1640625" style="1"/>
    <col min="12038" max="12038" width="8.5" style="1" bestFit="1" customWidth="1"/>
    <col min="12039" max="12040" width="7.5" style="1" bestFit="1" customWidth="1"/>
    <col min="12041" max="12293" width="9.1640625" style="1"/>
    <col min="12294" max="12294" width="8.5" style="1" bestFit="1" customWidth="1"/>
    <col min="12295" max="12296" width="7.5" style="1" bestFit="1" customWidth="1"/>
    <col min="12297" max="12549" width="9.1640625" style="1"/>
    <col min="12550" max="12550" width="8.5" style="1" bestFit="1" customWidth="1"/>
    <col min="12551" max="12552" width="7.5" style="1" bestFit="1" customWidth="1"/>
    <col min="12553" max="12805" width="9.1640625" style="1"/>
    <col min="12806" max="12806" width="8.5" style="1" bestFit="1" customWidth="1"/>
    <col min="12807" max="12808" width="7.5" style="1" bestFit="1" customWidth="1"/>
    <col min="12809" max="13061" width="9.1640625" style="1"/>
    <col min="13062" max="13062" width="8.5" style="1" bestFit="1" customWidth="1"/>
    <col min="13063" max="13064" width="7.5" style="1" bestFit="1" customWidth="1"/>
    <col min="13065" max="13317" width="9.1640625" style="1"/>
    <col min="13318" max="13318" width="8.5" style="1" bestFit="1" customWidth="1"/>
    <col min="13319" max="13320" width="7.5" style="1" bestFit="1" customWidth="1"/>
    <col min="13321" max="13573" width="9.1640625" style="1"/>
    <col min="13574" max="13574" width="8.5" style="1" bestFit="1" customWidth="1"/>
    <col min="13575" max="13576" width="7.5" style="1" bestFit="1" customWidth="1"/>
    <col min="13577" max="13829" width="9.1640625" style="1"/>
    <col min="13830" max="13830" width="8.5" style="1" bestFit="1" customWidth="1"/>
    <col min="13831" max="13832" width="7.5" style="1" bestFit="1" customWidth="1"/>
    <col min="13833" max="14085" width="9.1640625" style="1"/>
    <col min="14086" max="14086" width="8.5" style="1" bestFit="1" customWidth="1"/>
    <col min="14087" max="14088" width="7.5" style="1" bestFit="1" customWidth="1"/>
    <col min="14089" max="14341" width="9.1640625" style="1"/>
    <col min="14342" max="14342" width="8.5" style="1" bestFit="1" customWidth="1"/>
    <col min="14343" max="14344" width="7.5" style="1" bestFit="1" customWidth="1"/>
    <col min="14345" max="14597" width="9.1640625" style="1"/>
    <col min="14598" max="14598" width="8.5" style="1" bestFit="1" customWidth="1"/>
    <col min="14599" max="14600" width="7.5" style="1" bestFit="1" customWidth="1"/>
    <col min="14601" max="14853" width="9.1640625" style="1"/>
    <col min="14854" max="14854" width="8.5" style="1" bestFit="1" customWidth="1"/>
    <col min="14855" max="14856" width="7.5" style="1" bestFit="1" customWidth="1"/>
    <col min="14857" max="15109" width="9.1640625" style="1"/>
    <col min="15110" max="15110" width="8.5" style="1" bestFit="1" customWidth="1"/>
    <col min="15111" max="15112" width="7.5" style="1" bestFit="1" customWidth="1"/>
    <col min="15113" max="15365" width="9.1640625" style="1"/>
    <col min="15366" max="15366" width="8.5" style="1" bestFit="1" customWidth="1"/>
    <col min="15367" max="15368" width="7.5" style="1" bestFit="1" customWidth="1"/>
    <col min="15369" max="15621" width="9.1640625" style="1"/>
    <col min="15622" max="15622" width="8.5" style="1" bestFit="1" customWidth="1"/>
    <col min="15623" max="15624" width="7.5" style="1" bestFit="1" customWidth="1"/>
    <col min="15625" max="15877" width="9.1640625" style="1"/>
    <col min="15878" max="15878" width="8.5" style="1" bestFit="1" customWidth="1"/>
    <col min="15879" max="15880" width="7.5" style="1" bestFit="1" customWidth="1"/>
    <col min="15881" max="16133" width="9.1640625" style="1"/>
    <col min="16134" max="16134" width="8.5" style="1" bestFit="1" customWidth="1"/>
    <col min="16135" max="16136" width="7.5" style="1" bestFit="1" customWidth="1"/>
    <col min="16137" max="16384" width="9.1640625" style="1"/>
  </cols>
  <sheetData>
    <row r="2" spans="2:31" ht="21" x14ac:dyDescent="0.25">
      <c r="B2" s="177" t="s">
        <v>1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V2" s="6" t="s">
        <v>100</v>
      </c>
      <c r="W2" s="82">
        <v>1E-3</v>
      </c>
      <c r="X2" s="122"/>
      <c r="Y2" s="122"/>
      <c r="AA2" s="165" t="s">
        <v>95</v>
      </c>
      <c r="AB2" s="166"/>
      <c r="AC2" s="167"/>
      <c r="AD2" s="165" t="s">
        <v>104</v>
      </c>
      <c r="AE2" s="167"/>
    </row>
    <row r="3" spans="2:31" ht="18" x14ac:dyDescent="0.25">
      <c r="B3" s="171" t="s">
        <v>97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3"/>
      <c r="V3" s="8" t="s">
        <v>101</v>
      </c>
      <c r="W3" s="101">
        <v>360</v>
      </c>
      <c r="X3" s="122"/>
      <c r="Y3" s="122"/>
      <c r="AA3" s="111" t="s">
        <v>96</v>
      </c>
      <c r="AB3" s="112" t="s">
        <v>7</v>
      </c>
      <c r="AC3" s="113" t="s">
        <v>8</v>
      </c>
      <c r="AD3" s="114" t="s">
        <v>102</v>
      </c>
      <c r="AE3" s="115" t="s">
        <v>103</v>
      </c>
    </row>
    <row r="4" spans="2:3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V4" s="124"/>
      <c r="W4" s="125" t="s">
        <v>2</v>
      </c>
      <c r="X4" s="126" t="s">
        <v>116</v>
      </c>
      <c r="Y4" s="123"/>
      <c r="AA4" s="89">
        <f>AB366</f>
        <v>0</v>
      </c>
      <c r="AB4" s="67">
        <f t="shared" ref="AB4:AB67" si="0">C$11*COS(PI()*AA4/180)</f>
        <v>3.75</v>
      </c>
      <c r="AC4" s="67">
        <f t="shared" ref="AC4:AC67" si="1">C$9*SIN(PI()*AA4/180)</f>
        <v>0</v>
      </c>
      <c r="AD4" s="83">
        <f>1-$C$8*COS(PI()*AA4/180)</f>
        <v>0.4</v>
      </c>
      <c r="AE4" s="84">
        <f>AD4/$AD$4</f>
        <v>1</v>
      </c>
    </row>
    <row r="5" spans="2:31" x14ac:dyDescent="0.2">
      <c r="C5" s="119" t="s">
        <v>111</v>
      </c>
      <c r="E5" s="35"/>
      <c r="F5" s="35"/>
      <c r="G5" s="35"/>
      <c r="H5" s="35"/>
      <c r="J5" s="99" t="s">
        <v>7</v>
      </c>
      <c r="K5" s="99" t="s">
        <v>8</v>
      </c>
      <c r="V5" s="8" t="s">
        <v>9</v>
      </c>
      <c r="W5" s="123">
        <f>2*PI()*C6/W3+PI()</f>
        <v>5.759586531581288</v>
      </c>
      <c r="X5" s="9">
        <f>2*PI()*(C6-10)/W3+PI()</f>
        <v>5.5850536063818543</v>
      </c>
      <c r="Y5" s="123"/>
      <c r="AA5" s="90">
        <f>AA4+$AB$368</f>
        <v>1</v>
      </c>
      <c r="AB5" s="69">
        <f t="shared" si="0"/>
        <v>3.7494288568364671</v>
      </c>
      <c r="AC5" s="69">
        <f t="shared" si="1"/>
        <v>5.2357219311850535E-2</v>
      </c>
      <c r="AD5" s="85">
        <f t="shared" ref="AD5:AD68" si="2">1-$C$8*COS(PI()*AA5/180)</f>
        <v>0.4000913829061653</v>
      </c>
      <c r="AE5" s="86">
        <f t="shared" ref="AE5:AE68" si="3">AD5/$AD$4</f>
        <v>1.0002284572654132</v>
      </c>
    </row>
    <row r="6" spans="2:31" ht="18" x14ac:dyDescent="0.25">
      <c r="B6" s="36" t="s">
        <v>2</v>
      </c>
      <c r="C6" s="100">
        <v>150</v>
      </c>
      <c r="G6" s="35"/>
      <c r="I6" s="63" t="s">
        <v>90</v>
      </c>
      <c r="J6" s="72">
        <f>-C10</f>
        <v>-2.25</v>
      </c>
      <c r="K6" s="72">
        <v>0</v>
      </c>
      <c r="V6" s="6" t="s">
        <v>11</v>
      </c>
      <c r="W6" s="128">
        <f>W5+C$8*SIN(W5)</f>
        <v>5.4595865315812881</v>
      </c>
      <c r="X6" s="7">
        <f>X5+C$8*SIN(X5)</f>
        <v>5.1993810405699303</v>
      </c>
      <c r="Y6" s="123"/>
      <c r="AA6" s="90">
        <f t="shared" ref="AA6:AA69" si="4">AA5+$AB$368</f>
        <v>2</v>
      </c>
      <c r="AB6" s="69">
        <f t="shared" si="0"/>
        <v>3.7477156013216093</v>
      </c>
      <c r="AC6" s="69">
        <f t="shared" si="1"/>
        <v>0.1046984901075029</v>
      </c>
      <c r="AD6" s="85">
        <f t="shared" si="2"/>
        <v>0.40036550378854252</v>
      </c>
      <c r="AE6" s="86">
        <f t="shared" si="3"/>
        <v>1.0009137594713562</v>
      </c>
    </row>
    <row r="7" spans="2:31" ht="18" x14ac:dyDescent="0.25">
      <c r="G7" s="35"/>
      <c r="H7" s="35"/>
      <c r="I7" s="81" t="s">
        <v>113</v>
      </c>
      <c r="J7" s="72">
        <f>-C11*COS(W28)</f>
        <v>-1.8934898592443632</v>
      </c>
      <c r="K7" s="72">
        <f>-C9*SIN(W28)</f>
        <v>2.5894797813230381</v>
      </c>
      <c r="V7" s="8" t="s">
        <v>12</v>
      </c>
      <c r="W7" s="123">
        <f t="shared" ref="W7:W28" si="5">W$5+C$8*SIN(W6)</f>
        <v>5.3194287810633982</v>
      </c>
      <c r="X7" s="9">
        <f>X$5+C$8*SIN(X6)</f>
        <v>5.0548069188120612</v>
      </c>
      <c r="Y7" s="123"/>
      <c r="AA7" s="90">
        <f t="shared" si="4"/>
        <v>3</v>
      </c>
      <c r="AB7" s="69">
        <f t="shared" si="0"/>
        <v>3.7448607553296518</v>
      </c>
      <c r="AC7" s="69">
        <f t="shared" si="1"/>
        <v>0.15700786872883149</v>
      </c>
      <c r="AD7" s="85">
        <f t="shared" si="2"/>
        <v>0.40082227914725577</v>
      </c>
      <c r="AE7" s="86">
        <f t="shared" si="3"/>
        <v>1.0020556978681394</v>
      </c>
    </row>
    <row r="8" spans="2:31" ht="18" x14ac:dyDescent="0.25">
      <c r="B8" s="6" t="s">
        <v>89</v>
      </c>
      <c r="C8" s="79">
        <v>0.6</v>
      </c>
      <c r="D8" s="174"/>
      <c r="E8" s="175"/>
      <c r="G8" s="35"/>
      <c r="H8" s="35"/>
      <c r="I8" s="81" t="s">
        <v>117</v>
      </c>
      <c r="J8" s="72">
        <f>-C11*COS(X28)</f>
        <v>-1.1058614630546284</v>
      </c>
      <c r="K8" s="72">
        <f>-C9*SIN(X28)</f>
        <v>2.8665877052167152</v>
      </c>
      <c r="V8" s="8" t="s">
        <v>13</v>
      </c>
      <c r="W8" s="123">
        <f t="shared" si="5"/>
        <v>5.2667823959570548</v>
      </c>
      <c r="X8" s="9">
        <f t="shared" ref="X8:X28" si="6">X$5+C$8*SIN(X7)</f>
        <v>5.0198862708693692</v>
      </c>
      <c r="Y8" s="123"/>
      <c r="AA8" s="90">
        <f t="shared" si="4"/>
        <v>4</v>
      </c>
      <c r="AB8" s="69">
        <f t="shared" si="0"/>
        <v>3.7408651884743409</v>
      </c>
      <c r="AC8" s="69">
        <f t="shared" si="1"/>
        <v>0.20926942123237591</v>
      </c>
      <c r="AD8" s="85">
        <f t="shared" si="2"/>
        <v>0.40146156984410553</v>
      </c>
      <c r="AE8" s="86">
        <f t="shared" si="3"/>
        <v>1.0036539246102638</v>
      </c>
    </row>
    <row r="9" spans="2:31" ht="18" x14ac:dyDescent="0.25">
      <c r="B9" s="8" t="s">
        <v>3</v>
      </c>
      <c r="C9" s="9">
        <v>3</v>
      </c>
      <c r="E9" s="92"/>
      <c r="F9" s="98" t="s">
        <v>104</v>
      </c>
      <c r="I9" s="64" t="s">
        <v>91</v>
      </c>
      <c r="J9" s="72">
        <f>C10</f>
        <v>2.25</v>
      </c>
      <c r="K9" s="72">
        <v>0</v>
      </c>
      <c r="V9" s="8" t="s">
        <v>14</v>
      </c>
      <c r="W9" s="123">
        <f t="shared" si="5"/>
        <v>5.249454579885958</v>
      </c>
      <c r="X9" s="9">
        <f t="shared" si="6"/>
        <v>5.0131971705344878</v>
      </c>
      <c r="Y9" s="123"/>
      <c r="AA9" s="90">
        <f t="shared" si="4"/>
        <v>5</v>
      </c>
      <c r="AB9" s="69">
        <f t="shared" si="0"/>
        <v>3.7357301178440459</v>
      </c>
      <c r="AC9" s="69">
        <f t="shared" si="1"/>
        <v>0.26146722824297453</v>
      </c>
      <c r="AD9" s="85">
        <f t="shared" si="2"/>
        <v>0.40228318114495265</v>
      </c>
      <c r="AE9" s="86">
        <f t="shared" si="3"/>
        <v>1.0057079528623816</v>
      </c>
    </row>
    <row r="10" spans="2:31" ht="18" x14ac:dyDescent="0.25">
      <c r="B10" s="8" t="s">
        <v>6</v>
      </c>
      <c r="C10" s="9">
        <f>C8*C11</f>
        <v>2.25</v>
      </c>
      <c r="E10" s="97" t="s">
        <v>102</v>
      </c>
      <c r="F10" s="120">
        <f>VLOOKUP($C$6,$AA$4:$AD$364,4,FALSE)</f>
        <v>1.5196152422706632</v>
      </c>
      <c r="I10" s="80" t="s">
        <v>98</v>
      </c>
      <c r="J10" s="72">
        <f>-C11</f>
        <v>-3.75</v>
      </c>
      <c r="K10" s="72">
        <v>0</v>
      </c>
      <c r="V10" s="8" t="s">
        <v>15</v>
      </c>
      <c r="W10" s="123">
        <f t="shared" si="5"/>
        <v>5.244058331157551</v>
      </c>
      <c r="X10" s="9">
        <f t="shared" si="6"/>
        <v>5.0119952020024527</v>
      </c>
      <c r="Y10" s="123"/>
      <c r="AA10" s="90">
        <f t="shared" si="4"/>
        <v>6</v>
      </c>
      <c r="AB10" s="69">
        <f t="shared" si="0"/>
        <v>3.729457107631025</v>
      </c>
      <c r="AC10" s="69">
        <f t="shared" si="1"/>
        <v>0.31358538980296036</v>
      </c>
      <c r="AD10" s="85">
        <f t="shared" si="2"/>
        <v>0.40328686277903603</v>
      </c>
      <c r="AE10" s="86">
        <f t="shared" si="3"/>
        <v>1.00821715694759</v>
      </c>
    </row>
    <row r="11" spans="2:31" ht="18" x14ac:dyDescent="0.25">
      <c r="B11" s="10" t="s">
        <v>5</v>
      </c>
      <c r="C11" s="11">
        <f>SQRT(C9*C9/(1-C8*C8))</f>
        <v>3.75</v>
      </c>
      <c r="E11" s="96" t="s">
        <v>105</v>
      </c>
      <c r="F11" s="120">
        <f>VLOOKUP($C$6,$AA$4:$AE$364,5,FALSE)</f>
        <v>3.799038105676658</v>
      </c>
      <c r="I11" s="80" t="s">
        <v>99</v>
      </c>
      <c r="J11" s="72">
        <f>C11</f>
        <v>3.75</v>
      </c>
      <c r="K11" s="72">
        <v>0</v>
      </c>
      <c r="V11" s="8" t="s">
        <v>16</v>
      </c>
      <c r="W11" s="123">
        <f t="shared" si="5"/>
        <v>5.2424093578450197</v>
      </c>
      <c r="X11" s="9">
        <f t="shared" si="6"/>
        <v>5.0117819356677042</v>
      </c>
      <c r="Y11" s="123"/>
      <c r="AA11" s="90">
        <f t="shared" si="4"/>
        <v>7</v>
      </c>
      <c r="AB11" s="69">
        <f t="shared" si="0"/>
        <v>3.7220480686549573</v>
      </c>
      <c r="AC11" s="69">
        <f t="shared" si="1"/>
        <v>0.36560803021544241</v>
      </c>
      <c r="AD11" s="85">
        <f t="shared" si="2"/>
        <v>0.40447230901520681</v>
      </c>
      <c r="AE11" s="86">
        <f t="shared" si="3"/>
        <v>1.0111807725380169</v>
      </c>
    </row>
    <row r="12" spans="2:31" ht="18" x14ac:dyDescent="0.25">
      <c r="B12" s="1"/>
      <c r="C12" s="1"/>
      <c r="V12" s="8" t="s">
        <v>17</v>
      </c>
      <c r="W12" s="123">
        <f t="shared" si="5"/>
        <v>5.2419084702712766</v>
      </c>
      <c r="X12" s="9">
        <f t="shared" si="6"/>
        <v>5.0117441821383597</v>
      </c>
      <c r="Y12" s="123"/>
      <c r="AA12" s="90">
        <f t="shared" si="4"/>
        <v>8</v>
      </c>
      <c r="AB12" s="69">
        <f t="shared" si="0"/>
        <v>3.7135052577808887</v>
      </c>
      <c r="AC12" s="69">
        <f t="shared" si="1"/>
        <v>0.41751930288019634</v>
      </c>
      <c r="AD12" s="85">
        <f t="shared" si="2"/>
        <v>0.40583915875505783</v>
      </c>
      <c r="AE12" s="86">
        <f t="shared" si="3"/>
        <v>1.0145978968876446</v>
      </c>
    </row>
    <row r="13" spans="2:31" ht="18" x14ac:dyDescent="0.25">
      <c r="V13" s="8" t="s">
        <v>18</v>
      </c>
      <c r="W13" s="123">
        <f t="shared" si="5"/>
        <v>5.2417566007122183</v>
      </c>
      <c r="X13" s="9">
        <f t="shared" si="6"/>
        <v>5.0117375015263823</v>
      </c>
      <c r="Y13" s="123"/>
      <c r="AA13" s="90">
        <f t="shared" si="4"/>
        <v>9</v>
      </c>
      <c r="AB13" s="69">
        <f t="shared" si="0"/>
        <v>3.7038312772317665</v>
      </c>
      <c r="AC13" s="69">
        <f t="shared" si="1"/>
        <v>0.46930339512069263</v>
      </c>
      <c r="AD13" s="85">
        <f t="shared" si="2"/>
        <v>0.40738699564291736</v>
      </c>
      <c r="AE13" s="86">
        <f t="shared" si="3"/>
        <v>1.0184674891072933</v>
      </c>
    </row>
    <row r="14" spans="2:31" ht="18" x14ac:dyDescent="0.25">
      <c r="V14" s="8" t="s">
        <v>19</v>
      </c>
      <c r="W14" s="123">
        <f t="shared" si="5"/>
        <v>5.2417105793919845</v>
      </c>
      <c r="X14" s="9">
        <f t="shared" si="6"/>
        <v>5.0117363194550739</v>
      </c>
      <c r="Y14" s="123"/>
      <c r="AA14" s="90">
        <f t="shared" si="4"/>
        <v>10</v>
      </c>
      <c r="AB14" s="69">
        <f t="shared" si="0"/>
        <v>3.6930290737957803</v>
      </c>
      <c r="AC14" s="69">
        <f t="shared" si="1"/>
        <v>0.52094453300079102</v>
      </c>
      <c r="AD14" s="85">
        <f t="shared" si="2"/>
        <v>0.40911534819267525</v>
      </c>
      <c r="AE14" s="86">
        <f t="shared" si="3"/>
        <v>1.022788370481688</v>
      </c>
    </row>
    <row r="15" spans="2:31" ht="18" x14ac:dyDescent="0.25">
      <c r="V15" s="8" t="s">
        <v>20</v>
      </c>
      <c r="W15" s="123">
        <f t="shared" si="5"/>
        <v>5.241696635822267</v>
      </c>
      <c r="X15" s="9">
        <f t="shared" si="6"/>
        <v>5.0117361103013636</v>
      </c>
      <c r="Y15" s="123"/>
      <c r="AA15" s="90">
        <f t="shared" si="4"/>
        <v>11</v>
      </c>
      <c r="AB15" s="69">
        <f t="shared" si="0"/>
        <v>3.68110193792874</v>
      </c>
      <c r="AC15" s="69">
        <f t="shared" si="1"/>
        <v>0.57242698612963439</v>
      </c>
      <c r="AD15" s="85">
        <f t="shared" si="2"/>
        <v>0.41102368993140159</v>
      </c>
      <c r="AE15" s="86">
        <f t="shared" si="3"/>
        <v>1.0275592248285039</v>
      </c>
    </row>
    <row r="16" spans="2:31" ht="18" x14ac:dyDescent="0.25">
      <c r="V16" s="8" t="s">
        <v>21</v>
      </c>
      <c r="W16" s="123">
        <f t="shared" si="5"/>
        <v>5.2416924114068992</v>
      </c>
      <c r="X16" s="9">
        <f t="shared" si="6"/>
        <v>5.0117360732941414</v>
      </c>
      <c r="Y16" s="123"/>
      <c r="AA16" s="90">
        <f t="shared" si="4"/>
        <v>12</v>
      </c>
      <c r="AB16" s="69">
        <f t="shared" si="0"/>
        <v>3.6680535027517713</v>
      </c>
      <c r="AC16" s="69">
        <f t="shared" si="1"/>
        <v>0.62373507245327797</v>
      </c>
      <c r="AD16" s="85">
        <f t="shared" si="2"/>
        <v>0.41311143955971663</v>
      </c>
      <c r="AE16" s="86">
        <f t="shared" si="3"/>
        <v>1.0327785988992915</v>
      </c>
    </row>
    <row r="17" spans="22:31" ht="18" x14ac:dyDescent="0.25">
      <c r="V17" s="8" t="s">
        <v>22</v>
      </c>
      <c r="W17" s="123">
        <f t="shared" si="5"/>
        <v>5.2416911315762356</v>
      </c>
      <c r="X17" s="9">
        <f t="shared" si="6"/>
        <v>5.0117360667461632</v>
      </c>
      <c r="Y17" s="123"/>
      <c r="AA17" s="90">
        <f t="shared" si="4"/>
        <v>13</v>
      </c>
      <c r="AB17" s="69">
        <f t="shared" si="0"/>
        <v>3.6538877429446321</v>
      </c>
      <c r="AC17" s="69">
        <f t="shared" si="1"/>
        <v>0.67485316303159504</v>
      </c>
      <c r="AD17" s="85">
        <f t="shared" si="2"/>
        <v>0.41537796112885883</v>
      </c>
      <c r="AE17" s="86">
        <f t="shared" si="3"/>
        <v>1.038444902822147</v>
      </c>
    </row>
    <row r="18" spans="22:31" ht="18" x14ac:dyDescent="0.25">
      <c r="V18" s="8" t="s">
        <v>23</v>
      </c>
      <c r="W18" s="123">
        <f t="shared" si="5"/>
        <v>5.2416907438400209</v>
      </c>
      <c r="X18" s="9">
        <f t="shared" si="6"/>
        <v>5.011736065587578</v>
      </c>
      <c r="Y18" s="123"/>
      <c r="AA18" s="90">
        <f t="shared" si="4"/>
        <v>14</v>
      </c>
      <c r="AB18" s="69">
        <f t="shared" si="0"/>
        <v>3.6386089735349869</v>
      </c>
      <c r="AC18" s="69">
        <f t="shared" si="1"/>
        <v>0.72576568679900322</v>
      </c>
      <c r="AD18" s="85">
        <f t="shared" si="2"/>
        <v>0.41782256423440212</v>
      </c>
      <c r="AE18" s="86">
        <f t="shared" si="3"/>
        <v>1.0445564105860052</v>
      </c>
    </row>
    <row r="19" spans="22:31" ht="18" x14ac:dyDescent="0.25">
      <c r="V19" s="8" t="s">
        <v>24</v>
      </c>
      <c r="W19" s="123">
        <f t="shared" si="5"/>
        <v>5.241690626372014</v>
      </c>
      <c r="X19" s="9">
        <f t="shared" si="6"/>
        <v>5.0117360653825802</v>
      </c>
      <c r="Y19" s="123"/>
      <c r="AA19" s="90">
        <f t="shared" si="4"/>
        <v>15</v>
      </c>
      <c r="AB19" s="69">
        <f t="shared" si="0"/>
        <v>3.6222218485840063</v>
      </c>
      <c r="AC19" s="69">
        <f t="shared" si="1"/>
        <v>0.77645713530756222</v>
      </c>
      <c r="AD19" s="85">
        <f t="shared" si="2"/>
        <v>0.42044450422655899</v>
      </c>
      <c r="AE19" s="86">
        <f t="shared" si="3"/>
        <v>1.0511112605663975</v>
      </c>
    </row>
    <row r="20" spans="22:31" ht="18" x14ac:dyDescent="0.25">
      <c r="V20" s="8" t="s">
        <v>25</v>
      </c>
      <c r="W20" s="123">
        <f t="shared" si="5"/>
        <v>5.2416905907840903</v>
      </c>
      <c r="X20" s="9">
        <f t="shared" si="6"/>
        <v>5.0117360653463088</v>
      </c>
      <c r="Y20" s="123"/>
      <c r="AA20" s="90">
        <f t="shared" si="4"/>
        <v>16</v>
      </c>
      <c r="AB20" s="69">
        <f t="shared" si="0"/>
        <v>3.6047313597686959</v>
      </c>
      <c r="AC20" s="69">
        <f t="shared" si="1"/>
        <v>0.82691206745099755</v>
      </c>
      <c r="AD20" s="85">
        <f t="shared" si="2"/>
        <v>0.42324298243700864</v>
      </c>
      <c r="AE20" s="86">
        <f t="shared" si="3"/>
        <v>1.0581074560925214</v>
      </c>
    </row>
    <row r="21" spans="22:31" ht="16" customHeight="1" x14ac:dyDescent="0.25">
      <c r="V21" s="8" t="s">
        <v>26</v>
      </c>
      <c r="W21" s="123">
        <f t="shared" si="5"/>
        <v>5.2416905800024303</v>
      </c>
      <c r="X21" s="9">
        <f t="shared" si="6"/>
        <v>5.0117360653398908</v>
      </c>
      <c r="Y21" s="123"/>
      <c r="AA21" s="90">
        <f t="shared" si="4"/>
        <v>17</v>
      </c>
      <c r="AB21" s="69">
        <f t="shared" si="0"/>
        <v>3.5861428348613829</v>
      </c>
      <c r="AC21" s="69">
        <f t="shared" si="1"/>
        <v>0.87711511416821031</v>
      </c>
      <c r="AD21" s="85">
        <f t="shared" si="2"/>
        <v>0.42621714642217878</v>
      </c>
      <c r="AE21" s="86">
        <f t="shared" si="3"/>
        <v>1.0655428660554469</v>
      </c>
    </row>
    <row r="22" spans="22:31" ht="16" customHeight="1" x14ac:dyDescent="0.25">
      <c r="V22" s="8" t="s">
        <v>27</v>
      </c>
      <c r="W22" s="123">
        <f t="shared" si="5"/>
        <v>5.241690576736036</v>
      </c>
      <c r="X22" s="9">
        <f t="shared" si="6"/>
        <v>5.0117360653387557</v>
      </c>
      <c r="Y22" s="123"/>
      <c r="AA22" s="90">
        <f t="shared" si="4"/>
        <v>18</v>
      </c>
      <c r="AB22" s="69">
        <f t="shared" si="0"/>
        <v>3.5664619361068257</v>
      </c>
      <c r="AC22" s="69">
        <f t="shared" si="1"/>
        <v>0.92705098312484213</v>
      </c>
      <c r="AD22" s="85">
        <f t="shared" si="2"/>
        <v>0.42936609022290795</v>
      </c>
      <c r="AE22" s="86">
        <f t="shared" si="3"/>
        <v>1.0734152255572698</v>
      </c>
    </row>
    <row r="23" spans="22:31" ht="16" customHeight="1" x14ac:dyDescent="0.25">
      <c r="V23" s="8" t="s">
        <v>28</v>
      </c>
      <c r="W23" s="123">
        <f t="shared" si="5"/>
        <v>5.2416905757464543</v>
      </c>
      <c r="X23" s="9">
        <f t="shared" si="6"/>
        <v>5.011736065338555</v>
      </c>
      <c r="Y23" s="123"/>
      <c r="AA23" s="90">
        <f t="shared" si="4"/>
        <v>19</v>
      </c>
      <c r="AB23" s="69">
        <f t="shared" si="0"/>
        <v>3.545694658497438</v>
      </c>
      <c r="AC23" s="69">
        <f t="shared" si="1"/>
        <v>0.97670446337146988</v>
      </c>
      <c r="AD23" s="85">
        <f t="shared" si="2"/>
        <v>0.43268885464040996</v>
      </c>
      <c r="AE23" s="86">
        <f t="shared" si="3"/>
        <v>1.0817221366010248</v>
      </c>
    </row>
    <row r="24" spans="22:31" ht="16" customHeight="1" x14ac:dyDescent="0.25">
      <c r="V24" s="8" t="s">
        <v>29</v>
      </c>
      <c r="W24" s="123">
        <f t="shared" si="5"/>
        <v>5.2416905754466523</v>
      </c>
      <c r="X24" s="9">
        <f t="shared" si="6"/>
        <v>5.0117360653385195</v>
      </c>
      <c r="Y24" s="123"/>
      <c r="AA24" s="90">
        <f t="shared" si="4"/>
        <v>20</v>
      </c>
      <c r="AB24" s="69">
        <f t="shared" si="0"/>
        <v>3.5238473279471565</v>
      </c>
      <c r="AC24" s="69">
        <f t="shared" si="1"/>
        <v>1.0260604299770062</v>
      </c>
      <c r="AD24" s="85">
        <f t="shared" si="2"/>
        <v>0.43618442752845499</v>
      </c>
      <c r="AE24" s="86">
        <f t="shared" si="3"/>
        <v>1.0904610688211374</v>
      </c>
    </row>
    <row r="25" spans="22:31" ht="16" customHeight="1" x14ac:dyDescent="0.25">
      <c r="V25" s="8" t="s">
        <v>30</v>
      </c>
      <c r="W25" s="123">
        <f t="shared" si="5"/>
        <v>5.2416905753558245</v>
      </c>
      <c r="X25" s="9">
        <f t="shared" si="6"/>
        <v>5.0117360653385123</v>
      </c>
      <c r="Y25" s="123"/>
      <c r="AA25" s="90">
        <f t="shared" si="4"/>
        <v>21</v>
      </c>
      <c r="AB25" s="69">
        <f t="shared" si="0"/>
        <v>3.5009265993645067</v>
      </c>
      <c r="AC25" s="69">
        <f t="shared" si="1"/>
        <v>1.0751038486359008</v>
      </c>
      <c r="AD25" s="85">
        <f t="shared" si="2"/>
        <v>0.43985174410167893</v>
      </c>
      <c r="AE25" s="86">
        <f t="shared" si="3"/>
        <v>1.0996293602541973</v>
      </c>
    </row>
    <row r="26" spans="22:31" ht="16" customHeight="1" x14ac:dyDescent="0.25">
      <c r="V26" s="8" t="s">
        <v>31</v>
      </c>
      <c r="W26" s="123">
        <f t="shared" si="5"/>
        <v>5.2416905753283078</v>
      </c>
      <c r="X26" s="9">
        <f t="shared" si="6"/>
        <v>5.0117360653385115</v>
      </c>
      <c r="Y26" s="123"/>
      <c r="AA26" s="90">
        <f t="shared" si="4"/>
        <v>22</v>
      </c>
      <c r="AB26" s="69">
        <f t="shared" si="0"/>
        <v>3.4769394546254526</v>
      </c>
      <c r="AC26" s="69">
        <f t="shared" si="1"/>
        <v>1.1238197802477361</v>
      </c>
      <c r="AD26" s="85">
        <f t="shared" si="2"/>
        <v>0.44368968725992752</v>
      </c>
      <c r="AE26" s="86">
        <f t="shared" si="3"/>
        <v>1.1092242181498186</v>
      </c>
    </row>
    <row r="27" spans="22:31" ht="16" customHeight="1" x14ac:dyDescent="0.25">
      <c r="V27" s="8" t="s">
        <v>32</v>
      </c>
      <c r="W27" s="123">
        <f t="shared" si="5"/>
        <v>5.2416905753199714</v>
      </c>
      <c r="X27" s="9">
        <f t="shared" si="6"/>
        <v>5.0117360653385115</v>
      </c>
      <c r="Y27" s="123"/>
      <c r="AA27" s="90">
        <f t="shared" si="4"/>
        <v>23</v>
      </c>
      <c r="AB27" s="69">
        <f t="shared" si="0"/>
        <v>3.4518932004466514</v>
      </c>
      <c r="AC27" s="69">
        <f t="shared" si="1"/>
        <v>1.1721933854678213</v>
      </c>
      <c r="AD27" s="85">
        <f t="shared" si="2"/>
        <v>0.4476970879285358</v>
      </c>
      <c r="AE27" s="86">
        <f t="shared" si="3"/>
        <v>1.1192427198213395</v>
      </c>
    </row>
    <row r="28" spans="22:31" ht="16" customHeight="1" x14ac:dyDescent="0.25">
      <c r="V28" s="8" t="s">
        <v>33</v>
      </c>
      <c r="W28" s="123">
        <f t="shared" si="5"/>
        <v>5.2416905753174454</v>
      </c>
      <c r="X28" s="9">
        <f t="shared" si="6"/>
        <v>5.0117360653385115</v>
      </c>
      <c r="AA28" s="90">
        <f t="shared" si="4"/>
        <v>24</v>
      </c>
      <c r="AB28" s="69">
        <f t="shared" si="0"/>
        <v>3.4257954661597534</v>
      </c>
      <c r="AC28" s="69">
        <f t="shared" si="1"/>
        <v>1.2202099292274005</v>
      </c>
      <c r="AD28" s="85">
        <f t="shared" si="2"/>
        <v>0.45187272541443946</v>
      </c>
      <c r="AE28" s="86">
        <f t="shared" si="3"/>
        <v>1.1296818135360986</v>
      </c>
    </row>
    <row r="29" spans="22:31" ht="16" customHeight="1" x14ac:dyDescent="0.25">
      <c r="V29" s="8" t="s">
        <v>120</v>
      </c>
      <c r="W29" s="123">
        <f t="shared" ref="W29:W30" si="7">W$5+C$8*SIN(W28)</f>
        <v>5.2416905753166807</v>
      </c>
      <c r="X29" s="9">
        <f t="shared" ref="X29:X30" si="8">X$5+C$8*SIN(X28)</f>
        <v>5.0117360653385115</v>
      </c>
      <c r="AA29" s="90">
        <f t="shared" si="4"/>
        <v>25</v>
      </c>
      <c r="AB29" s="69">
        <f t="shared" si="0"/>
        <v>3.3986542013874375</v>
      </c>
      <c r="AC29" s="69">
        <f t="shared" si="1"/>
        <v>1.2678547852220983</v>
      </c>
      <c r="AD29" s="85">
        <f t="shared" si="2"/>
        <v>0.4562153277780101</v>
      </c>
      <c r="AE29" s="86">
        <f t="shared" si="3"/>
        <v>1.1405383194450252</v>
      </c>
    </row>
    <row r="30" spans="22:31" ht="16" customHeight="1" x14ac:dyDescent="0.25">
      <c r="V30" s="10" t="s">
        <v>121</v>
      </c>
      <c r="W30" s="127">
        <f t="shared" si="7"/>
        <v>5.2416905753164489</v>
      </c>
      <c r="X30" s="11">
        <f t="shared" si="8"/>
        <v>5.0117360653385115</v>
      </c>
      <c r="AA30" s="90">
        <f t="shared" si="4"/>
        <v>26</v>
      </c>
      <c r="AB30" s="69">
        <f t="shared" si="0"/>
        <v>3.3704776736218762</v>
      </c>
      <c r="AC30" s="69">
        <f t="shared" si="1"/>
        <v>1.3151134403672322</v>
      </c>
      <c r="AD30" s="85">
        <f t="shared" si="2"/>
        <v>0.46072357222049976</v>
      </c>
      <c r="AE30" s="86">
        <f t="shared" si="3"/>
        <v>1.1518089305512493</v>
      </c>
    </row>
    <row r="31" spans="22:31" ht="16" customHeight="1" x14ac:dyDescent="0.2">
      <c r="V31" s="138" t="s">
        <v>119</v>
      </c>
      <c r="W31" s="4"/>
      <c r="X31" s="139" t="s">
        <v>118</v>
      </c>
      <c r="Y31" s="121"/>
      <c r="AA31" s="90">
        <f t="shared" si="4"/>
        <v>27</v>
      </c>
      <c r="AB31" s="69">
        <f t="shared" si="0"/>
        <v>3.3412744657063795</v>
      </c>
      <c r="AC31" s="69">
        <f t="shared" si="1"/>
        <v>1.3619714992186402</v>
      </c>
      <c r="AD31" s="85">
        <f t="shared" si="2"/>
        <v>0.46539608548697931</v>
      </c>
      <c r="AE31" s="86">
        <f t="shared" si="3"/>
        <v>1.1634902137174481</v>
      </c>
    </row>
    <row r="32" spans="22:31" ht="16" customHeight="1" x14ac:dyDescent="0.2">
      <c r="AA32" s="90">
        <f t="shared" si="4"/>
        <v>28</v>
      </c>
      <c r="AB32" s="69">
        <f t="shared" si="0"/>
        <v>3.3110534732209764</v>
      </c>
      <c r="AC32" s="69">
        <f t="shared" si="1"/>
        <v>1.4084146883576725</v>
      </c>
      <c r="AD32" s="85">
        <f t="shared" si="2"/>
        <v>0.47023144428464381</v>
      </c>
      <c r="AE32" s="86">
        <f t="shared" si="3"/>
        <v>1.1755786107116095</v>
      </c>
    </row>
    <row r="33" spans="9:31" ht="16" customHeight="1" x14ac:dyDescent="0.2">
      <c r="AA33" s="90">
        <f t="shared" si="4"/>
        <v>29</v>
      </c>
      <c r="AB33" s="69">
        <f t="shared" si="0"/>
        <v>3.2798239017727342</v>
      </c>
      <c r="AC33" s="69">
        <f t="shared" si="1"/>
        <v>1.4544288607390112</v>
      </c>
      <c r="AD33" s="85">
        <f t="shared" si="2"/>
        <v>0.47522817571636256</v>
      </c>
      <c r="AE33" s="86">
        <f t="shared" si="3"/>
        <v>1.1880704392909063</v>
      </c>
    </row>
    <row r="34" spans="9:31" ht="16" customHeight="1" x14ac:dyDescent="0.2">
      <c r="AA34" s="90">
        <f t="shared" si="4"/>
        <v>30</v>
      </c>
      <c r="AB34" s="69">
        <f t="shared" si="0"/>
        <v>3.247595264191645</v>
      </c>
      <c r="AC34" s="69">
        <f t="shared" si="1"/>
        <v>1.4999999999999998</v>
      </c>
      <c r="AD34" s="85">
        <f t="shared" si="2"/>
        <v>0.48038475772933675</v>
      </c>
      <c r="AE34" s="86">
        <f t="shared" si="3"/>
        <v>1.2009618943233418</v>
      </c>
    </row>
    <row r="35" spans="9:31" ht="16" customHeight="1" x14ac:dyDescent="0.2">
      <c r="AA35" s="90">
        <f t="shared" si="4"/>
        <v>31</v>
      </c>
      <c r="AB35" s="69">
        <f t="shared" si="0"/>
        <v>3.2143773776329212</v>
      </c>
      <c r="AC35" s="69">
        <f t="shared" si="1"/>
        <v>1.5451142247301624</v>
      </c>
      <c r="AD35" s="85">
        <f t="shared" si="2"/>
        <v>0.48569961957873264</v>
      </c>
      <c r="AE35" s="86">
        <f t="shared" si="3"/>
        <v>1.2142490489468316</v>
      </c>
    </row>
    <row r="36" spans="9:31" ht="16" customHeight="1" x14ac:dyDescent="0.2">
      <c r="AA36" s="90">
        <f t="shared" si="4"/>
        <v>32</v>
      </c>
      <c r="AB36" s="69">
        <f t="shared" si="0"/>
        <v>3.1801803605865975</v>
      </c>
      <c r="AC36" s="69">
        <f t="shared" si="1"/>
        <v>1.5897577926996147</v>
      </c>
      <c r="AD36" s="85">
        <f t="shared" si="2"/>
        <v>0.49117114230614445</v>
      </c>
      <c r="AE36" s="86">
        <f t="shared" si="3"/>
        <v>1.227927855765361</v>
      </c>
    </row>
    <row r="37" spans="9:31" ht="16" customHeight="1" x14ac:dyDescent="0.2">
      <c r="AA37" s="90">
        <f t="shared" si="4"/>
        <v>33</v>
      </c>
      <c r="AB37" s="69">
        <f t="shared" si="0"/>
        <v>3.1450146297953401</v>
      </c>
      <c r="AC37" s="69">
        <f t="shared" si="1"/>
        <v>1.6339171050450814</v>
      </c>
      <c r="AD37" s="85">
        <f t="shared" si="2"/>
        <v>0.49679765923274555</v>
      </c>
      <c r="AE37" s="86">
        <f t="shared" si="3"/>
        <v>1.2419941480818637</v>
      </c>
    </row>
    <row r="38" spans="9:31" ht="16" customHeight="1" x14ac:dyDescent="0.2">
      <c r="AA38" s="90">
        <f t="shared" si="4"/>
        <v>34</v>
      </c>
      <c r="AB38" s="69">
        <f t="shared" si="0"/>
        <v>3.1088908970814062</v>
      </c>
      <c r="AC38" s="69">
        <f t="shared" si="1"/>
        <v>1.6775787104122406</v>
      </c>
      <c r="AD38" s="85">
        <f t="shared" si="2"/>
        <v>0.50257745646697505</v>
      </c>
      <c r="AE38" s="86">
        <f t="shared" si="3"/>
        <v>1.2564436411674376</v>
      </c>
    </row>
    <row r="39" spans="9:31" ht="16" customHeight="1" x14ac:dyDescent="0.2">
      <c r="AA39" s="90">
        <f t="shared" si="4"/>
        <v>35</v>
      </c>
      <c r="AB39" s="69">
        <f t="shared" si="0"/>
        <v>3.0718201660837194</v>
      </c>
      <c r="AC39" s="69">
        <f t="shared" si="1"/>
        <v>1.7207293090531381</v>
      </c>
      <c r="AD39" s="85">
        <f t="shared" si="2"/>
        <v>0.50850877342660494</v>
      </c>
      <c r="AE39" s="86">
        <f t="shared" si="3"/>
        <v>1.2712719335665124</v>
      </c>
    </row>
    <row r="40" spans="9:31" x14ac:dyDescent="0.2">
      <c r="M40" s="1"/>
      <c r="N40" s="1"/>
      <c r="O40" s="1"/>
      <c r="P40" s="1"/>
      <c r="Q40" s="1"/>
      <c r="AA40" s="90">
        <f t="shared" si="4"/>
        <v>36</v>
      </c>
      <c r="AB40" s="69">
        <f t="shared" si="0"/>
        <v>3.0338137289060532</v>
      </c>
      <c r="AC40" s="69">
        <f t="shared" si="1"/>
        <v>1.7633557568774194</v>
      </c>
      <c r="AD40" s="85">
        <f t="shared" si="2"/>
        <v>0.51458980337503157</v>
      </c>
      <c r="AE40" s="86">
        <f t="shared" si="3"/>
        <v>1.2864745084375788</v>
      </c>
    </row>
    <row r="41" spans="9:31" x14ac:dyDescent="0.2">
      <c r="AA41" s="90">
        <f t="shared" si="4"/>
        <v>37</v>
      </c>
      <c r="AB41" s="69">
        <f t="shared" si="0"/>
        <v>2.9948831626773482</v>
      </c>
      <c r="AC41" s="69">
        <f t="shared" si="1"/>
        <v>1.8054450694561448</v>
      </c>
      <c r="AD41" s="85">
        <f t="shared" si="2"/>
        <v>0.52081869397162439</v>
      </c>
      <c r="AE41" s="86">
        <f t="shared" si="3"/>
        <v>1.302046734929061</v>
      </c>
    </row>
    <row r="42" spans="9:31" x14ac:dyDescent="0.2">
      <c r="AA42" s="90">
        <f t="shared" si="4"/>
        <v>38</v>
      </c>
      <c r="AB42" s="69">
        <f t="shared" si="0"/>
        <v>2.9550403260252076</v>
      </c>
      <c r="AC42" s="69">
        <f t="shared" si="1"/>
        <v>1.8469844259769745</v>
      </c>
      <c r="AD42" s="85">
        <f t="shared" si="2"/>
        <v>0.52719354783596684</v>
      </c>
      <c r="AE42" s="86">
        <f t="shared" si="3"/>
        <v>1.3179838695899171</v>
      </c>
    </row>
    <row r="43" spans="9:31" x14ac:dyDescent="0.2">
      <c r="AA43" s="90">
        <f t="shared" si="4"/>
        <v>39</v>
      </c>
      <c r="AB43" s="69">
        <f t="shared" si="0"/>
        <v>2.9142973554636411</v>
      </c>
      <c r="AC43" s="69">
        <f t="shared" si="1"/>
        <v>1.8879611731495123</v>
      </c>
      <c r="AD43" s="85">
        <f t="shared" si="2"/>
        <v>0.53371242312581746</v>
      </c>
      <c r="AE43" s="86">
        <f t="shared" si="3"/>
        <v>1.3342810578145436</v>
      </c>
    </row>
    <row r="44" spans="9:31" x14ac:dyDescent="0.2">
      <c r="AA44" s="90">
        <f t="shared" si="4"/>
        <v>40</v>
      </c>
      <c r="AB44" s="69">
        <f t="shared" si="0"/>
        <v>2.8726666616961674</v>
      </c>
      <c r="AC44" s="69">
        <f t="shared" si="1"/>
        <v>1.9283628290596178</v>
      </c>
      <c r="AD44" s="85">
        <f t="shared" si="2"/>
        <v>0.54037333412861321</v>
      </c>
      <c r="AE44" s="86">
        <f t="shared" si="3"/>
        <v>1.3509333353215329</v>
      </c>
    </row>
    <row r="45" spans="9:31" x14ac:dyDescent="0.2">
      <c r="I45" s="38"/>
      <c r="J45" s="38"/>
      <c r="K45" s="38"/>
      <c r="L45" s="38"/>
      <c r="W45" s="129" t="s">
        <v>7</v>
      </c>
      <c r="X45" s="130" t="s">
        <v>8</v>
      </c>
      <c r="AA45" s="90">
        <f t="shared" si="4"/>
        <v>41</v>
      </c>
      <c r="AB45" s="69">
        <f t="shared" si="0"/>
        <v>2.8301609258353952</v>
      </c>
      <c r="AC45" s="69">
        <f t="shared" si="1"/>
        <v>1.9681770869715214</v>
      </c>
      <c r="AD45" s="85">
        <f t="shared" si="2"/>
        <v>0.54717425186633672</v>
      </c>
      <c r="AE45" s="86">
        <f t="shared" si="3"/>
        <v>1.3679356296658418</v>
      </c>
    </row>
    <row r="46" spans="9:31" ht="16" customHeight="1" x14ac:dyDescent="0.2">
      <c r="I46" s="38"/>
      <c r="V46" s="131" t="str">
        <f>I6</f>
        <v>F1</v>
      </c>
      <c r="W46" s="132">
        <f>J6</f>
        <v>-2.25</v>
      </c>
      <c r="X46" s="133">
        <f>K6</f>
        <v>0</v>
      </c>
      <c r="AA46" s="90">
        <f t="shared" si="4"/>
        <v>42</v>
      </c>
      <c r="AB46" s="69">
        <f t="shared" si="0"/>
        <v>2.7867930955402285</v>
      </c>
      <c r="AC46" s="69">
        <f t="shared" si="1"/>
        <v>2.0073918190765747</v>
      </c>
      <c r="AD46" s="85">
        <f t="shared" si="2"/>
        <v>0.55411310471356345</v>
      </c>
      <c r="AE46" s="86">
        <f t="shared" si="3"/>
        <v>1.3852827617839085</v>
      </c>
    </row>
    <row r="47" spans="9:31" ht="18" x14ac:dyDescent="0.25">
      <c r="T47" s="1"/>
      <c r="V47" s="134" t="s">
        <v>114</v>
      </c>
      <c r="W47" s="135">
        <f>J7</f>
        <v>-1.8934898592443632</v>
      </c>
      <c r="X47" s="136">
        <f>K7</f>
        <v>2.5894797813230381</v>
      </c>
      <c r="AA47" s="90">
        <f t="shared" si="4"/>
        <v>43</v>
      </c>
      <c r="AB47" s="69">
        <f t="shared" si="0"/>
        <v>2.7425763810718897</v>
      </c>
      <c r="AC47" s="69">
        <f t="shared" si="1"/>
        <v>2.0459950801874953</v>
      </c>
      <c r="AD47" s="85">
        <f t="shared" si="2"/>
        <v>0.56118777902849759</v>
      </c>
      <c r="AE47" s="86">
        <f t="shared" si="3"/>
        <v>1.402969447571244</v>
      </c>
    </row>
    <row r="48" spans="9:31" x14ac:dyDescent="0.2">
      <c r="V48" s="131" t="str">
        <f>I6</f>
        <v>F1</v>
      </c>
      <c r="W48" s="132">
        <f>J6</f>
        <v>-2.25</v>
      </c>
      <c r="X48" s="133">
        <f>K6</f>
        <v>0</v>
      </c>
      <c r="AA48" s="90">
        <f t="shared" si="4"/>
        <v>44</v>
      </c>
      <c r="AB48" s="69">
        <f t="shared" si="0"/>
        <v>2.6975242512699418</v>
      </c>
      <c r="AC48" s="69">
        <f t="shared" si="1"/>
        <v>2.0839751113769918</v>
      </c>
      <c r="AD48" s="85">
        <f t="shared" si="2"/>
        <v>0.56839611979680926</v>
      </c>
      <c r="AE48" s="86">
        <f t="shared" si="3"/>
        <v>1.4209902994920232</v>
      </c>
    </row>
    <row r="49" spans="7:31" ht="18" x14ac:dyDescent="0.25">
      <c r="J49" s="38"/>
      <c r="K49" s="38"/>
      <c r="L49" s="38"/>
      <c r="V49" s="134" t="s">
        <v>115</v>
      </c>
      <c r="W49" s="135">
        <f>J8</f>
        <v>-1.1058614630546284</v>
      </c>
      <c r="X49" s="136">
        <f>K8</f>
        <v>2.8665877052167152</v>
      </c>
      <c r="Y49" s="1"/>
      <c r="Z49" s="1"/>
      <c r="AA49" s="90">
        <f t="shared" si="4"/>
        <v>45</v>
      </c>
      <c r="AB49" s="69">
        <f t="shared" si="0"/>
        <v>2.6516504294495533</v>
      </c>
      <c r="AC49" s="69">
        <f t="shared" si="1"/>
        <v>2.1213203435596424</v>
      </c>
      <c r="AD49" s="85">
        <f t="shared" si="2"/>
        <v>0.57573593128807143</v>
      </c>
      <c r="AE49" s="86">
        <f t="shared" si="3"/>
        <v>1.4393398282201786</v>
      </c>
    </row>
    <row r="50" spans="7:31" x14ac:dyDescent="0.2">
      <c r="AA50" s="90">
        <f t="shared" si="4"/>
        <v>46</v>
      </c>
      <c r="AB50" s="69">
        <f t="shared" si="0"/>
        <v>2.6049688892212401</v>
      </c>
      <c r="AC50" s="69">
        <f t="shared" si="1"/>
        <v>2.1580194010159532</v>
      </c>
      <c r="AD50" s="85">
        <f t="shared" si="2"/>
        <v>0.58320497772460156</v>
      </c>
      <c r="AE50" s="86">
        <f t="shared" si="3"/>
        <v>1.4580124443115039</v>
      </c>
    </row>
    <row r="51" spans="7:31" x14ac:dyDescent="0.2">
      <c r="AA51" s="90">
        <f t="shared" si="4"/>
        <v>47</v>
      </c>
      <c r="AB51" s="69">
        <f t="shared" si="0"/>
        <v>2.5574938502343691</v>
      </c>
      <c r="AC51" s="69">
        <f t="shared" si="1"/>
        <v>2.1940611048575116</v>
      </c>
      <c r="AD51" s="85">
        <f t="shared" si="2"/>
        <v>0.59080098396250091</v>
      </c>
      <c r="AE51" s="86">
        <f t="shared" si="3"/>
        <v>1.4770024599062521</v>
      </c>
    </row>
    <row r="52" spans="7:31" x14ac:dyDescent="0.2">
      <c r="N52" s="54" t="s">
        <v>106</v>
      </c>
      <c r="O52" s="58" t="s">
        <v>2</v>
      </c>
      <c r="P52" s="104" t="s">
        <v>102</v>
      </c>
      <c r="AA52" s="90">
        <f t="shared" si="4"/>
        <v>48</v>
      </c>
      <c r="AB52" s="69">
        <f t="shared" si="0"/>
        <v>2.5092397738457182</v>
      </c>
      <c r="AC52" s="69">
        <f t="shared" si="1"/>
        <v>2.2294344764321825</v>
      </c>
      <c r="AD52" s="85">
        <f t="shared" si="2"/>
        <v>0.59852163618468501</v>
      </c>
      <c r="AE52" s="86">
        <f t="shared" si="3"/>
        <v>1.4963040904617124</v>
      </c>
    </row>
    <row r="53" spans="7:31" x14ac:dyDescent="0.2">
      <c r="I53" s="38"/>
      <c r="J53" s="38"/>
      <c r="K53" s="38"/>
      <c r="L53" s="38"/>
      <c r="O53" s="105">
        <f>C6</f>
        <v>150</v>
      </c>
      <c r="P53" s="106">
        <f>F10</f>
        <v>1.5196152422706632</v>
      </c>
      <c r="AA53" s="90">
        <f t="shared" si="4"/>
        <v>49</v>
      </c>
      <c r="AB53" s="69">
        <f t="shared" si="0"/>
        <v>2.4602213587144024</v>
      </c>
      <c r="AC53" s="69">
        <f t="shared" si="1"/>
        <v>2.2641287406683159</v>
      </c>
      <c r="AD53" s="85">
        <f t="shared" si="2"/>
        <v>0.60636458260569559</v>
      </c>
      <c r="AE53" s="86">
        <f t="shared" si="3"/>
        <v>1.5159114565142389</v>
      </c>
    </row>
    <row r="54" spans="7:31" x14ac:dyDescent="0.2">
      <c r="G54" s="176"/>
      <c r="H54" s="176"/>
      <c r="I54" s="176"/>
      <c r="AA54" s="90">
        <f t="shared" si="4"/>
        <v>50</v>
      </c>
      <c r="AB54" s="69">
        <f t="shared" si="0"/>
        <v>2.4104535363245225</v>
      </c>
      <c r="AC54" s="69">
        <f t="shared" si="1"/>
        <v>2.2981333293569342</v>
      </c>
      <c r="AD54" s="85">
        <f t="shared" si="2"/>
        <v>0.61432743418807645</v>
      </c>
      <c r="AE54" s="86">
        <f t="shared" si="3"/>
        <v>1.5358185854701911</v>
      </c>
    </row>
    <row r="55" spans="7:31" ht="19" x14ac:dyDescent="0.2">
      <c r="G55" s="176"/>
      <c r="H55" s="176"/>
      <c r="I55" s="176"/>
      <c r="N55" s="102" t="s">
        <v>106</v>
      </c>
      <c r="O55" s="107" t="s">
        <v>2</v>
      </c>
      <c r="P55" s="108" t="s">
        <v>107</v>
      </c>
      <c r="AA55" s="90">
        <f t="shared" si="4"/>
        <v>51</v>
      </c>
      <c r="AB55" s="69">
        <f t="shared" si="0"/>
        <v>2.3599514664368906</v>
      </c>
      <c r="AC55" s="69">
        <f t="shared" si="1"/>
        <v>2.3314378843709123</v>
      </c>
      <c r="AD55" s="85">
        <f t="shared" si="2"/>
        <v>0.62240776537009745</v>
      </c>
      <c r="AE55" s="86">
        <f t="shared" si="3"/>
        <v>1.5560194134252436</v>
      </c>
    </row>
    <row r="56" spans="7:31" x14ac:dyDescent="0.2">
      <c r="G56" s="176"/>
      <c r="H56" s="176"/>
      <c r="I56" s="176"/>
      <c r="N56" s="103"/>
      <c r="O56" s="109">
        <f>C6</f>
        <v>150</v>
      </c>
      <c r="P56" s="110">
        <f>F11</f>
        <v>3.799038105676658</v>
      </c>
      <c r="AA56" s="90">
        <f t="shared" si="4"/>
        <v>52</v>
      </c>
      <c r="AB56" s="69">
        <f t="shared" si="0"/>
        <v>2.3087305324712184</v>
      </c>
      <c r="AC56" s="69">
        <f t="shared" si="1"/>
        <v>2.3640322608201663</v>
      </c>
      <c r="AD56" s="85">
        <f t="shared" si="2"/>
        <v>0.63060311480460496</v>
      </c>
      <c r="AE56" s="86">
        <f t="shared" si="3"/>
        <v>1.5765077870115123</v>
      </c>
    </row>
    <row r="57" spans="7:31" x14ac:dyDescent="0.2">
      <c r="AA57" s="90">
        <f t="shared" si="4"/>
        <v>53</v>
      </c>
      <c r="AB57" s="69">
        <f t="shared" si="0"/>
        <v>2.2568063368201816</v>
      </c>
      <c r="AC57" s="69">
        <f t="shared" si="1"/>
        <v>2.3959065301418785</v>
      </c>
      <c r="AD57" s="85">
        <f t="shared" si="2"/>
        <v>0.63891098610877095</v>
      </c>
      <c r="AE57" s="86">
        <f t="shared" si="3"/>
        <v>1.5972774652719273</v>
      </c>
    </row>
    <row r="58" spans="7:31" x14ac:dyDescent="0.2">
      <c r="AA58" s="90">
        <f t="shared" si="4"/>
        <v>54</v>
      </c>
      <c r="AB58" s="69">
        <f t="shared" si="0"/>
        <v>2.2041946960967742</v>
      </c>
      <c r="AC58" s="69">
        <f t="shared" si="1"/>
        <v>2.4270509831248424</v>
      </c>
      <c r="AD58" s="85">
        <f t="shared" si="2"/>
        <v>0.64732884862451612</v>
      </c>
      <c r="AE58" s="86">
        <f t="shared" si="3"/>
        <v>1.6183221215612902</v>
      </c>
    </row>
    <row r="59" spans="7:31" x14ac:dyDescent="0.2">
      <c r="AA59" s="90">
        <f t="shared" si="4"/>
        <v>55</v>
      </c>
      <c r="AB59" s="69">
        <f t="shared" si="0"/>
        <v>2.1509116363164229</v>
      </c>
      <c r="AC59" s="69">
        <f t="shared" si="1"/>
        <v>2.4574561328669753</v>
      </c>
      <c r="AD59" s="85">
        <f t="shared" si="2"/>
        <v>0.65585413818937233</v>
      </c>
      <c r="AE59" s="86">
        <f t="shared" si="3"/>
        <v>1.6396353454734307</v>
      </c>
    </row>
    <row r="60" spans="7:31" x14ac:dyDescent="0.2">
      <c r="AA60" s="90">
        <f t="shared" si="4"/>
        <v>56</v>
      </c>
      <c r="AB60" s="69">
        <f t="shared" si="0"/>
        <v>2.0969733880153005</v>
      </c>
      <c r="AC60" s="69">
        <f t="shared" si="1"/>
        <v>2.4871127176651253</v>
      </c>
      <c r="AD60" s="85">
        <f t="shared" si="2"/>
        <v>0.66448425791755195</v>
      </c>
      <c r="AE60" s="86">
        <f t="shared" si="3"/>
        <v>1.6612106447938797</v>
      </c>
    </row>
    <row r="61" spans="7:31" x14ac:dyDescent="0.2">
      <c r="AA61" s="90">
        <f t="shared" si="4"/>
        <v>57</v>
      </c>
      <c r="AB61" s="69">
        <f t="shared" si="0"/>
        <v>2.0423963813063519</v>
      </c>
      <c r="AC61" s="69">
        <f t="shared" si="1"/>
        <v>2.5160117038362717</v>
      </c>
      <c r="AD61" s="85">
        <f t="shared" si="2"/>
        <v>0.67321657899098364</v>
      </c>
      <c r="AE61" s="86">
        <f t="shared" si="3"/>
        <v>1.6830414474774591</v>
      </c>
    </row>
    <row r="62" spans="7:31" x14ac:dyDescent="0.2">
      <c r="AA62" s="90">
        <f t="shared" si="4"/>
        <v>58</v>
      </c>
      <c r="AB62" s="69">
        <f t="shared" si="0"/>
        <v>1.9871972408745184</v>
      </c>
      <c r="AC62" s="69">
        <f t="shared" si="1"/>
        <v>2.544144288469278</v>
      </c>
      <c r="AD62" s="85">
        <f t="shared" si="2"/>
        <v>0.68204844146007715</v>
      </c>
      <c r="AE62" s="86">
        <f t="shared" si="3"/>
        <v>1.7051211036501928</v>
      </c>
    </row>
    <row r="63" spans="7:31" x14ac:dyDescent="0.2">
      <c r="AA63" s="90">
        <f t="shared" si="4"/>
        <v>59</v>
      </c>
      <c r="AB63" s="69">
        <f t="shared" si="0"/>
        <v>1.9313927809127038</v>
      </c>
      <c r="AC63" s="69">
        <f t="shared" si="1"/>
        <v>2.5715019021063368</v>
      </c>
      <c r="AD63" s="85">
        <f t="shared" si="2"/>
        <v>0.6909771550539674</v>
      </c>
      <c r="AE63" s="86">
        <f t="shared" si="3"/>
        <v>1.7274428876349184</v>
      </c>
    </row>
    <row r="64" spans="7:31" x14ac:dyDescent="0.2">
      <c r="AA64" s="90">
        <f t="shared" si="4"/>
        <v>60</v>
      </c>
      <c r="AB64" s="69">
        <f t="shared" si="0"/>
        <v>1.8750000000000004</v>
      </c>
      <c r="AC64" s="69">
        <f t="shared" si="1"/>
        <v>2.598076211353316</v>
      </c>
      <c r="AD64" s="85">
        <f t="shared" si="2"/>
        <v>0.7</v>
      </c>
      <c r="AE64" s="86">
        <f t="shared" si="3"/>
        <v>1.7499999999999998</v>
      </c>
    </row>
    <row r="65" spans="2:31" x14ac:dyDescent="0.2">
      <c r="AA65" s="90">
        <f t="shared" si="4"/>
        <v>61</v>
      </c>
      <c r="AB65" s="69">
        <f t="shared" si="0"/>
        <v>1.8180360759237641</v>
      </c>
      <c r="AC65" s="69">
        <f t="shared" si="1"/>
        <v>2.623859121418187</v>
      </c>
      <c r="AD65" s="85">
        <f t="shared" si="2"/>
        <v>0.7091142278521978</v>
      </c>
      <c r="AE65" s="86">
        <f t="shared" si="3"/>
        <v>1.7727855696304944</v>
      </c>
    </row>
    <row r="66" spans="2:31" x14ac:dyDescent="0.2">
      <c r="AA66" s="90">
        <f t="shared" si="4"/>
        <v>62</v>
      </c>
      <c r="AB66" s="69">
        <f t="shared" si="0"/>
        <v>1.7605183604470906</v>
      </c>
      <c r="AC66" s="69">
        <f t="shared" si="1"/>
        <v>2.6488427785767805</v>
      </c>
      <c r="AD66" s="85">
        <f t="shared" si="2"/>
        <v>0.71831706232846548</v>
      </c>
      <c r="AE66" s="86">
        <f t="shared" si="3"/>
        <v>1.7957926558211637</v>
      </c>
    </row>
    <row r="67" spans="2:31" x14ac:dyDescent="0.2">
      <c r="AA67" s="90">
        <f t="shared" si="4"/>
        <v>63</v>
      </c>
      <c r="AB67" s="69">
        <f t="shared" si="0"/>
        <v>1.7024643740233005</v>
      </c>
      <c r="AC67" s="69">
        <f t="shared" si="1"/>
        <v>2.6730195725651034</v>
      </c>
      <c r="AD67" s="85">
        <f t="shared" si="2"/>
        <v>0.72760570015627191</v>
      </c>
      <c r="AE67" s="86">
        <f t="shared" si="3"/>
        <v>1.8190142503906797</v>
      </c>
    </row>
    <row r="68" spans="2:31" x14ac:dyDescent="0.2">
      <c r="AA68" s="90">
        <f t="shared" si="4"/>
        <v>64</v>
      </c>
      <c r="AB68" s="69">
        <f t="shared" ref="AB68:AB131" si="9">C$11*COS(PI()*AA68/180)</f>
        <v>1.6438918004590404</v>
      </c>
      <c r="AC68" s="69">
        <f t="shared" ref="AC68:AC131" si="10">C$9*SIN(PI()*AA68/180)</f>
        <v>2.6963821388975013</v>
      </c>
      <c r="AD68" s="85">
        <f t="shared" si="2"/>
        <v>0.73697731192655347</v>
      </c>
      <c r="AE68" s="86">
        <f t="shared" si="3"/>
        <v>1.8424432798163837</v>
      </c>
    </row>
    <row r="69" spans="2:31" x14ac:dyDescent="0.2">
      <c r="AA69" s="90">
        <f t="shared" si="4"/>
        <v>65</v>
      </c>
      <c r="AB69" s="69">
        <f t="shared" si="9"/>
        <v>1.5848184815276229</v>
      </c>
      <c r="AC69" s="69">
        <f t="shared" si="10"/>
        <v>2.7189233611099497</v>
      </c>
      <c r="AD69" s="85">
        <f t="shared" ref="AD69:AD132" si="11">1-$C$8*COS(PI()*AA69/180)</f>
        <v>0.74642904295558032</v>
      </c>
      <c r="AE69" s="86">
        <f t="shared" ref="AE69:AE132" si="12">AD69/$AD$4</f>
        <v>1.8660726073889506</v>
      </c>
    </row>
    <row r="70" spans="2:31" x14ac:dyDescent="0.2">
      <c r="AA70" s="90">
        <f t="shared" ref="AA70:AA133" si="13">AA69+$AB$368</f>
        <v>66</v>
      </c>
      <c r="AB70" s="69">
        <f t="shared" si="9"/>
        <v>1.5252624115342508</v>
      </c>
      <c r="AC70" s="69">
        <f t="shared" si="10"/>
        <v>2.7406363729278027</v>
      </c>
      <c r="AD70" s="85">
        <f t="shared" si="11"/>
        <v>0.75595801415451991</v>
      </c>
      <c r="AE70" s="86">
        <f t="shared" si="12"/>
        <v>1.8898950353862998</v>
      </c>
    </row>
    <row r="71" spans="2:31" x14ac:dyDescent="0.2">
      <c r="AA71" s="90">
        <f t="shared" si="13"/>
        <v>67</v>
      </c>
      <c r="AB71" s="69">
        <f t="shared" si="9"/>
        <v>1.4652417318347772</v>
      </c>
      <c r="AC71" s="69">
        <f t="shared" si="10"/>
        <v>2.7615145603573206</v>
      </c>
      <c r="AD71" s="85">
        <f t="shared" si="11"/>
        <v>0.76556132290643564</v>
      </c>
      <c r="AE71" s="86">
        <f t="shared" si="12"/>
        <v>1.9139033072660889</v>
      </c>
    </row>
    <row r="72" spans="2:31" x14ac:dyDescent="0.2">
      <c r="B72" s="1"/>
      <c r="AA72" s="90">
        <f t="shared" si="13"/>
        <v>68</v>
      </c>
      <c r="AB72" s="69">
        <f t="shared" si="9"/>
        <v>1.4047747253096698</v>
      </c>
      <c r="AC72" s="69">
        <f t="shared" si="10"/>
        <v>2.7815515637003623</v>
      </c>
      <c r="AD72" s="85">
        <f t="shared" si="11"/>
        <v>0.77523604395045287</v>
      </c>
      <c r="AE72" s="86">
        <f t="shared" si="12"/>
        <v>1.9380901098761321</v>
      </c>
    </row>
    <row r="73" spans="2:31" x14ac:dyDescent="0.2">
      <c r="AA73" s="90">
        <f t="shared" si="13"/>
        <v>69</v>
      </c>
      <c r="AB73" s="69">
        <f t="shared" si="9"/>
        <v>1.3438798107948764</v>
      </c>
      <c r="AC73" s="69">
        <f t="shared" si="10"/>
        <v>2.8007412794916053</v>
      </c>
      <c r="AD73" s="85">
        <f t="shared" si="11"/>
        <v>0.78497923027281979</v>
      </c>
      <c r="AE73" s="86">
        <f t="shared" si="12"/>
        <v>1.9624480756820495</v>
      </c>
    </row>
    <row r="74" spans="2:31" x14ac:dyDescent="0.2">
      <c r="AA74" s="90">
        <f t="shared" si="13"/>
        <v>70</v>
      </c>
      <c r="AB74" s="69">
        <f t="shared" si="9"/>
        <v>1.2825755374712582</v>
      </c>
      <c r="AC74" s="69">
        <f t="shared" si="10"/>
        <v>2.8190778623577248</v>
      </c>
      <c r="AD74" s="85">
        <f t="shared" si="11"/>
        <v>0.79478791400459869</v>
      </c>
      <c r="AE74" s="86">
        <f t="shared" si="12"/>
        <v>1.9869697850114967</v>
      </c>
    </row>
    <row r="75" spans="2:31" x14ac:dyDescent="0.2">
      <c r="AA75" s="90">
        <f t="shared" si="13"/>
        <v>71</v>
      </c>
      <c r="AB75" s="69">
        <f t="shared" si="9"/>
        <v>1.2208805792143378</v>
      </c>
      <c r="AC75" s="69">
        <f t="shared" si="10"/>
        <v>2.8365557267979504</v>
      </c>
      <c r="AD75" s="85">
        <f t="shared" si="11"/>
        <v>0.80465910732570589</v>
      </c>
      <c r="AE75" s="86">
        <f t="shared" si="12"/>
        <v>2.0116477683142646</v>
      </c>
    </row>
    <row r="76" spans="2:31" x14ac:dyDescent="0.2">
      <c r="AA76" s="90">
        <f t="shared" si="13"/>
        <v>72</v>
      </c>
      <c r="AB76" s="69">
        <f t="shared" si="9"/>
        <v>1.1588137289060529</v>
      </c>
      <c r="AC76" s="69">
        <f t="shared" si="10"/>
        <v>2.8531695488854605</v>
      </c>
      <c r="AD76" s="85">
        <f t="shared" si="11"/>
        <v>0.81458980337503151</v>
      </c>
      <c r="AE76" s="86">
        <f t="shared" si="12"/>
        <v>2.0364745084375788</v>
      </c>
    </row>
    <row r="77" spans="2:31" x14ac:dyDescent="0.2">
      <c r="AA77" s="90">
        <f t="shared" si="13"/>
        <v>73</v>
      </c>
      <c r="AB77" s="69">
        <f t="shared" si="9"/>
        <v>1.096393892710263</v>
      </c>
      <c r="AC77" s="69">
        <f t="shared" si="10"/>
        <v>2.8689142678891062</v>
      </c>
      <c r="AD77" s="85">
        <f t="shared" si="11"/>
        <v>0.82457697716635792</v>
      </c>
      <c r="AE77" s="86">
        <f t="shared" si="12"/>
        <v>2.0614424429158946</v>
      </c>
    </row>
    <row r="78" spans="2:31" x14ac:dyDescent="0.2">
      <c r="AA78" s="90">
        <f t="shared" si="13"/>
        <v>74</v>
      </c>
      <c r="AB78" s="69">
        <f t="shared" si="9"/>
        <v>1.0336400843137468</v>
      </c>
      <c r="AC78" s="69">
        <f t="shared" si="10"/>
        <v>2.8837850878149567</v>
      </c>
      <c r="AD78" s="85">
        <f t="shared" si="11"/>
        <v>0.83461758650980045</v>
      </c>
      <c r="AE78" s="86">
        <f t="shared" si="12"/>
        <v>2.0865439662745011</v>
      </c>
    </row>
    <row r="79" spans="2:31" x14ac:dyDescent="0.2">
      <c r="AA79" s="90">
        <f t="shared" si="13"/>
        <v>75</v>
      </c>
      <c r="AB79" s="69">
        <f t="shared" si="9"/>
        <v>0.97057141913445277</v>
      </c>
      <c r="AC79" s="69">
        <f t="shared" si="10"/>
        <v>2.897777478867205</v>
      </c>
      <c r="AD79" s="85">
        <f t="shared" si="11"/>
        <v>0.84470857293848756</v>
      </c>
      <c r="AE79" s="86">
        <f t="shared" si="12"/>
        <v>2.1117714323462189</v>
      </c>
    </row>
    <row r="80" spans="2:31" x14ac:dyDescent="0.2">
      <c r="AA80" s="90">
        <f t="shared" si="13"/>
        <v>76</v>
      </c>
      <c r="AB80" s="69">
        <f t="shared" si="9"/>
        <v>0.90720710849875463</v>
      </c>
      <c r="AC80" s="69">
        <f t="shared" si="10"/>
        <v>2.9108871788279895</v>
      </c>
      <c r="AD80" s="85">
        <f t="shared" si="11"/>
        <v>0.85484686264019927</v>
      </c>
      <c r="AE80" s="86">
        <f t="shared" si="12"/>
        <v>2.1371171566004978</v>
      </c>
    </row>
    <row r="81" spans="27:31" x14ac:dyDescent="0.2">
      <c r="AA81" s="90">
        <f t="shared" si="13"/>
        <v>77</v>
      </c>
      <c r="AB81" s="69">
        <f t="shared" si="9"/>
        <v>0.84356645378949346</v>
      </c>
      <c r="AC81" s="69">
        <f t="shared" si="10"/>
        <v>2.9231101943557056</v>
      </c>
      <c r="AD81" s="85">
        <f t="shared" si="11"/>
        <v>0.86502936739368108</v>
      </c>
      <c r="AE81" s="86">
        <f t="shared" si="12"/>
        <v>2.1625734184842025</v>
      </c>
    </row>
    <row r="82" spans="27:31" x14ac:dyDescent="0.2">
      <c r="AA82" s="90">
        <f t="shared" si="13"/>
        <v>78</v>
      </c>
      <c r="AB82" s="69">
        <f t="shared" si="9"/>
        <v>0.77966884056659791</v>
      </c>
      <c r="AC82" s="69">
        <f t="shared" si="10"/>
        <v>2.9344428022014166</v>
      </c>
      <c r="AD82" s="85">
        <f t="shared" si="11"/>
        <v>0.87525298550934427</v>
      </c>
      <c r="AE82" s="86">
        <f t="shared" si="12"/>
        <v>2.1881324637733606</v>
      </c>
    </row>
    <row r="83" spans="27:31" x14ac:dyDescent="0.2">
      <c r="AA83" s="90">
        <f t="shared" si="13"/>
        <v>79</v>
      </c>
      <c r="AB83" s="69">
        <f t="shared" si="9"/>
        <v>0.71553373266204345</v>
      </c>
      <c r="AC83" s="69">
        <f t="shared" si="10"/>
        <v>2.9448815503429921</v>
      </c>
      <c r="AD83" s="85">
        <f t="shared" si="11"/>
        <v>0.88551460277407301</v>
      </c>
      <c r="AE83" s="86">
        <f t="shared" si="12"/>
        <v>2.2137865069351825</v>
      </c>
    </row>
    <row r="84" spans="27:31" x14ac:dyDescent="0.2">
      <c r="AA84" s="90">
        <f t="shared" si="13"/>
        <v>80</v>
      </c>
      <c r="AB84" s="69">
        <f t="shared" si="9"/>
        <v>0.65118066625098903</v>
      </c>
      <c r="AC84" s="69">
        <f t="shared" si="10"/>
        <v>2.9544232590366239</v>
      </c>
      <c r="AD84" s="85">
        <f t="shared" si="11"/>
        <v>0.89581109339984177</v>
      </c>
      <c r="AE84" s="86">
        <f t="shared" si="12"/>
        <v>2.2395277334996044</v>
      </c>
    </row>
    <row r="85" spans="27:31" x14ac:dyDescent="0.2">
      <c r="AA85" s="90">
        <f t="shared" si="13"/>
        <v>81</v>
      </c>
      <c r="AB85" s="69">
        <f t="shared" si="9"/>
        <v>0.58662924390086602</v>
      </c>
      <c r="AC85" s="69">
        <f t="shared" si="10"/>
        <v>2.9630650217854133</v>
      </c>
      <c r="AD85" s="85">
        <f t="shared" si="11"/>
        <v>0.90613932097586147</v>
      </c>
      <c r="AE85" s="86">
        <f t="shared" si="12"/>
        <v>2.2653483024396537</v>
      </c>
    </row>
    <row r="86" spans="27:31" x14ac:dyDescent="0.2">
      <c r="AA86" s="90">
        <f t="shared" si="13"/>
        <v>82</v>
      </c>
      <c r="AB86" s="69">
        <f t="shared" si="9"/>
        <v>0.52189912860024634</v>
      </c>
      <c r="AC86" s="69">
        <f t="shared" si="10"/>
        <v>2.9708042062247109</v>
      </c>
      <c r="AD86" s="85">
        <f t="shared" si="11"/>
        <v>0.91649613942396058</v>
      </c>
      <c r="AE86" s="86">
        <f t="shared" si="12"/>
        <v>2.2912403485599011</v>
      </c>
    </row>
    <row r="87" spans="27:31" x14ac:dyDescent="0.2">
      <c r="AA87" s="90">
        <f t="shared" si="13"/>
        <v>83</v>
      </c>
      <c r="AB87" s="69">
        <f t="shared" si="9"/>
        <v>0.4570100377693031</v>
      </c>
      <c r="AC87" s="69">
        <f t="shared" si="10"/>
        <v>2.9776384549239658</v>
      </c>
      <c r="AD87" s="85">
        <f t="shared" si="11"/>
        <v>0.92687839395691152</v>
      </c>
      <c r="AE87" s="86">
        <f t="shared" si="12"/>
        <v>2.3171959848922787</v>
      </c>
    </row>
    <row r="88" spans="27:31" x14ac:dyDescent="0.2">
      <c r="AA88" s="90">
        <f t="shared" si="13"/>
        <v>84</v>
      </c>
      <c r="AB88" s="69">
        <f t="shared" si="9"/>
        <v>0.39198173725370045</v>
      </c>
      <c r="AC88" s="69">
        <f t="shared" si="10"/>
        <v>2.9835656861048196</v>
      </c>
      <c r="AD88" s="85">
        <f t="shared" si="11"/>
        <v>0.93728292203940788</v>
      </c>
      <c r="AE88" s="86">
        <f t="shared" si="12"/>
        <v>2.3432073050985194</v>
      </c>
    </row>
    <row r="89" spans="27:31" x14ac:dyDescent="0.2">
      <c r="AA89" s="90">
        <f t="shared" si="13"/>
        <v>85</v>
      </c>
      <c r="AB89" s="69">
        <f t="shared" si="9"/>
        <v>0.32683403530371802</v>
      </c>
      <c r="AC89" s="69">
        <f t="shared" si="10"/>
        <v>2.9885840942752369</v>
      </c>
      <c r="AD89" s="85">
        <f t="shared" si="11"/>
        <v>0.94770655435140516</v>
      </c>
      <c r="AE89" s="86">
        <f t="shared" si="12"/>
        <v>2.3692663858785128</v>
      </c>
    </row>
    <row r="90" spans="27:31" x14ac:dyDescent="0.2">
      <c r="AA90" s="90">
        <f t="shared" si="13"/>
        <v>86</v>
      </c>
      <c r="AB90" s="69">
        <f t="shared" si="9"/>
        <v>0.26158677654047047</v>
      </c>
      <c r="AC90" s="69">
        <f t="shared" si="10"/>
        <v>2.9926921507794724</v>
      </c>
      <c r="AD90" s="85">
        <f t="shared" si="11"/>
        <v>0.95814611575352471</v>
      </c>
      <c r="AE90" s="86">
        <f t="shared" si="12"/>
        <v>2.3953652893838115</v>
      </c>
    </row>
    <row r="91" spans="27:31" x14ac:dyDescent="0.2">
      <c r="AA91" s="90">
        <f t="shared" si="13"/>
        <v>87</v>
      </c>
      <c r="AB91" s="69">
        <f t="shared" si="9"/>
        <v>0.19625983591103988</v>
      </c>
      <c r="AC91" s="69">
        <f t="shared" si="10"/>
        <v>2.9958886042637216</v>
      </c>
      <c r="AD91" s="85">
        <f t="shared" si="11"/>
        <v>0.96859842625423365</v>
      </c>
      <c r="AE91" s="86">
        <f t="shared" si="12"/>
        <v>2.4214960656355839</v>
      </c>
    </row>
    <row r="92" spans="27:31" x14ac:dyDescent="0.2">
      <c r="AA92" s="90">
        <f t="shared" si="13"/>
        <v>88</v>
      </c>
      <c r="AB92" s="69">
        <f t="shared" si="9"/>
        <v>0.13087311263437906</v>
      </c>
      <c r="AC92" s="69">
        <f t="shared" si="10"/>
        <v>2.9981724810572872</v>
      </c>
      <c r="AD92" s="85">
        <f t="shared" si="11"/>
        <v>0.97906030197849936</v>
      </c>
      <c r="AE92" s="86">
        <f t="shared" si="12"/>
        <v>2.4476507549462481</v>
      </c>
    </row>
    <row r="93" spans="27:31" x14ac:dyDescent="0.2">
      <c r="AA93" s="90">
        <f t="shared" si="13"/>
        <v>89</v>
      </c>
      <c r="AB93" s="69">
        <f t="shared" si="9"/>
        <v>6.5446524139812667E-2</v>
      </c>
      <c r="AC93" s="69">
        <f t="shared" si="10"/>
        <v>2.999543085469174</v>
      </c>
      <c r="AD93" s="85">
        <f t="shared" si="11"/>
        <v>0.98952855613763002</v>
      </c>
      <c r="AE93" s="86">
        <f t="shared" si="12"/>
        <v>2.4738213903440749</v>
      </c>
    </row>
    <row r="94" spans="27:31" x14ac:dyDescent="0.2">
      <c r="AA94" s="90">
        <f t="shared" si="13"/>
        <v>90</v>
      </c>
      <c r="AB94" s="69">
        <f t="shared" si="9"/>
        <v>2.2971533529536625E-16</v>
      </c>
      <c r="AC94" s="69">
        <f t="shared" si="10"/>
        <v>3</v>
      </c>
      <c r="AD94" s="85">
        <f t="shared" si="11"/>
        <v>1</v>
      </c>
      <c r="AE94" s="86">
        <f t="shared" si="12"/>
        <v>2.5</v>
      </c>
    </row>
    <row r="95" spans="27:31" x14ac:dyDescent="0.2">
      <c r="AA95" s="90">
        <f t="shared" si="13"/>
        <v>91</v>
      </c>
      <c r="AB95" s="69">
        <f t="shared" si="9"/>
        <v>-6.5446524139813042E-2</v>
      </c>
      <c r="AC95" s="69">
        <f t="shared" si="10"/>
        <v>2.999543085469174</v>
      </c>
      <c r="AD95" s="85">
        <f t="shared" si="11"/>
        <v>1.0104714438623701</v>
      </c>
      <c r="AE95" s="86">
        <f t="shared" si="12"/>
        <v>2.5261786096559251</v>
      </c>
    </row>
    <row r="96" spans="27:31" x14ac:dyDescent="0.2">
      <c r="AA96" s="90">
        <f t="shared" si="13"/>
        <v>92</v>
      </c>
      <c r="AB96" s="69">
        <f t="shared" si="9"/>
        <v>-0.13087311263437776</v>
      </c>
      <c r="AC96" s="69">
        <f t="shared" si="10"/>
        <v>2.9981724810572872</v>
      </c>
      <c r="AD96" s="85">
        <f t="shared" si="11"/>
        <v>1.0209396980215004</v>
      </c>
      <c r="AE96" s="86">
        <f t="shared" si="12"/>
        <v>2.552349245053751</v>
      </c>
    </row>
    <row r="97" spans="27:31" x14ac:dyDescent="0.2">
      <c r="AA97" s="90">
        <f t="shared" si="13"/>
        <v>93</v>
      </c>
      <c r="AB97" s="69">
        <f t="shared" si="9"/>
        <v>-0.19625983591103857</v>
      </c>
      <c r="AC97" s="69">
        <f t="shared" si="10"/>
        <v>2.9958886042637216</v>
      </c>
      <c r="AD97" s="85">
        <f t="shared" si="11"/>
        <v>1.0314015737457662</v>
      </c>
      <c r="AE97" s="86">
        <f t="shared" si="12"/>
        <v>2.5785039343644156</v>
      </c>
    </row>
    <row r="98" spans="27:31" x14ac:dyDescent="0.2">
      <c r="AA98" s="90">
        <f t="shared" si="13"/>
        <v>94</v>
      </c>
      <c r="AB98" s="69">
        <f t="shared" si="9"/>
        <v>-0.26158677654046997</v>
      </c>
      <c r="AC98" s="69">
        <f t="shared" si="10"/>
        <v>2.9926921507794724</v>
      </c>
      <c r="AD98" s="85">
        <f t="shared" si="11"/>
        <v>1.0418538842464753</v>
      </c>
      <c r="AE98" s="86">
        <f t="shared" si="12"/>
        <v>2.604634710616188</v>
      </c>
    </row>
    <row r="99" spans="27:31" x14ac:dyDescent="0.2">
      <c r="AA99" s="90">
        <f t="shared" si="13"/>
        <v>95</v>
      </c>
      <c r="AB99" s="69">
        <f t="shared" si="9"/>
        <v>-0.32683403530371841</v>
      </c>
      <c r="AC99" s="69">
        <f t="shared" si="10"/>
        <v>2.9885840942752369</v>
      </c>
      <c r="AD99" s="85">
        <f t="shared" si="11"/>
        <v>1.0522934456485948</v>
      </c>
      <c r="AE99" s="86">
        <f t="shared" si="12"/>
        <v>2.6307336141214868</v>
      </c>
    </row>
    <row r="100" spans="27:31" x14ac:dyDescent="0.2">
      <c r="AA100" s="90">
        <f t="shared" si="13"/>
        <v>96</v>
      </c>
      <c r="AB100" s="69">
        <f t="shared" si="9"/>
        <v>-0.3919817372537</v>
      </c>
      <c r="AC100" s="69">
        <f t="shared" si="10"/>
        <v>2.9835656861048201</v>
      </c>
      <c r="AD100" s="85">
        <f t="shared" si="11"/>
        <v>1.0627170779605919</v>
      </c>
      <c r="AE100" s="86">
        <f t="shared" si="12"/>
        <v>2.6567926949014797</v>
      </c>
    </row>
    <row r="101" spans="27:31" x14ac:dyDescent="0.2">
      <c r="AA101" s="90">
        <f t="shared" si="13"/>
        <v>97</v>
      </c>
      <c r="AB101" s="69">
        <f t="shared" si="9"/>
        <v>-0.4570100377693026</v>
      </c>
      <c r="AC101" s="69">
        <f t="shared" si="10"/>
        <v>2.9776384549239663</v>
      </c>
      <c r="AD101" s="85">
        <f t="shared" si="11"/>
        <v>1.0731216060430884</v>
      </c>
      <c r="AE101" s="86">
        <f t="shared" si="12"/>
        <v>2.6828040151077208</v>
      </c>
    </row>
    <row r="102" spans="27:31" x14ac:dyDescent="0.2">
      <c r="AA102" s="90">
        <f t="shared" si="13"/>
        <v>98</v>
      </c>
      <c r="AB102" s="69">
        <f t="shared" si="9"/>
        <v>-0.52189912860024512</v>
      </c>
      <c r="AC102" s="69">
        <f t="shared" si="10"/>
        <v>2.9708042062247113</v>
      </c>
      <c r="AD102" s="85">
        <f t="shared" si="11"/>
        <v>1.0835038605760392</v>
      </c>
      <c r="AE102" s="86">
        <f t="shared" si="12"/>
        <v>2.708759651440098</v>
      </c>
    </row>
    <row r="103" spans="27:31" x14ac:dyDescent="0.2">
      <c r="AA103" s="90">
        <f t="shared" si="13"/>
        <v>99</v>
      </c>
      <c r="AB103" s="69">
        <f t="shared" si="9"/>
        <v>-0.58662924390086635</v>
      </c>
      <c r="AC103" s="69">
        <f t="shared" si="10"/>
        <v>2.9630650217854129</v>
      </c>
      <c r="AD103" s="85">
        <f t="shared" si="11"/>
        <v>1.0938606790241385</v>
      </c>
      <c r="AE103" s="86">
        <f t="shared" si="12"/>
        <v>2.7346516975603463</v>
      </c>
    </row>
    <row r="104" spans="27:31" x14ac:dyDescent="0.2">
      <c r="AA104" s="90">
        <f t="shared" si="13"/>
        <v>100</v>
      </c>
      <c r="AB104" s="69">
        <f t="shared" si="9"/>
        <v>-0.65118066625098869</v>
      </c>
      <c r="AC104" s="69">
        <f t="shared" si="10"/>
        <v>2.9544232590366239</v>
      </c>
      <c r="AD104" s="85">
        <f t="shared" si="11"/>
        <v>1.1041889066001582</v>
      </c>
      <c r="AE104" s="86">
        <f t="shared" si="12"/>
        <v>2.7604722665003956</v>
      </c>
    </row>
    <row r="105" spans="27:31" x14ac:dyDescent="0.2">
      <c r="AA105" s="90">
        <f t="shared" si="13"/>
        <v>101</v>
      </c>
      <c r="AB105" s="69">
        <f t="shared" si="9"/>
        <v>-0.71553373266204301</v>
      </c>
      <c r="AC105" s="69">
        <f t="shared" si="10"/>
        <v>2.9448815503429921</v>
      </c>
      <c r="AD105" s="85">
        <f t="shared" si="11"/>
        <v>1.114485397225927</v>
      </c>
      <c r="AE105" s="86">
        <f t="shared" si="12"/>
        <v>2.7862134930648175</v>
      </c>
    </row>
    <row r="106" spans="27:31" x14ac:dyDescent="0.2">
      <c r="AA106" s="90">
        <f t="shared" si="13"/>
        <v>102</v>
      </c>
      <c r="AB106" s="69">
        <f t="shared" si="9"/>
        <v>-0.77966884056659669</v>
      </c>
      <c r="AC106" s="69">
        <f t="shared" si="10"/>
        <v>2.9344428022014171</v>
      </c>
      <c r="AD106" s="85">
        <f t="shared" si="11"/>
        <v>1.1247470144906555</v>
      </c>
      <c r="AE106" s="86">
        <f t="shared" si="12"/>
        <v>2.8118675362266385</v>
      </c>
    </row>
    <row r="107" spans="27:31" x14ac:dyDescent="0.2">
      <c r="AA107" s="90">
        <f t="shared" si="13"/>
        <v>103</v>
      </c>
      <c r="AB107" s="69">
        <f t="shared" si="9"/>
        <v>-0.84356645378949302</v>
      </c>
      <c r="AC107" s="69">
        <f t="shared" si="10"/>
        <v>2.9231101943557056</v>
      </c>
      <c r="AD107" s="85">
        <f t="shared" si="11"/>
        <v>1.1349706326063189</v>
      </c>
      <c r="AE107" s="86">
        <f t="shared" si="12"/>
        <v>2.8374265815157971</v>
      </c>
    </row>
    <row r="108" spans="27:31" x14ac:dyDescent="0.2">
      <c r="AA108" s="90">
        <f t="shared" si="13"/>
        <v>104</v>
      </c>
      <c r="AB108" s="69">
        <f t="shared" si="9"/>
        <v>-0.90720710849875419</v>
      </c>
      <c r="AC108" s="69">
        <f t="shared" si="10"/>
        <v>2.9108871788279895</v>
      </c>
      <c r="AD108" s="85">
        <f t="shared" si="11"/>
        <v>1.1451531373598007</v>
      </c>
      <c r="AE108" s="86">
        <f t="shared" si="12"/>
        <v>2.8628828433995017</v>
      </c>
    </row>
    <row r="109" spans="27:31" x14ac:dyDescent="0.2">
      <c r="AA109" s="90">
        <f t="shared" si="13"/>
        <v>105</v>
      </c>
      <c r="AB109" s="69">
        <f t="shared" si="9"/>
        <v>-0.97057141913445322</v>
      </c>
      <c r="AC109" s="69">
        <f t="shared" si="10"/>
        <v>2.897777478867205</v>
      </c>
      <c r="AD109" s="85">
        <f t="shared" si="11"/>
        <v>1.1552914270615124</v>
      </c>
      <c r="AE109" s="86">
        <f t="shared" si="12"/>
        <v>2.8882285676537811</v>
      </c>
    </row>
    <row r="110" spans="27:31" x14ac:dyDescent="0.2">
      <c r="AA110" s="90">
        <f t="shared" si="13"/>
        <v>106</v>
      </c>
      <c r="AB110" s="69">
        <f t="shared" si="9"/>
        <v>-1.0336400843137465</v>
      </c>
      <c r="AC110" s="69">
        <f t="shared" si="10"/>
        <v>2.8837850878149567</v>
      </c>
      <c r="AD110" s="85">
        <f t="shared" si="11"/>
        <v>1.1653824134901993</v>
      </c>
      <c r="AE110" s="86">
        <f t="shared" si="12"/>
        <v>2.913456033725498</v>
      </c>
    </row>
    <row r="111" spans="27:31" x14ac:dyDescent="0.2">
      <c r="AA111" s="90">
        <f t="shared" si="13"/>
        <v>107</v>
      </c>
      <c r="AB111" s="69">
        <f t="shared" si="9"/>
        <v>-1.0963938927102626</v>
      </c>
      <c r="AC111" s="69">
        <f t="shared" si="10"/>
        <v>2.8689142678891066</v>
      </c>
      <c r="AD111" s="85">
        <f t="shared" si="11"/>
        <v>1.175423022833642</v>
      </c>
      <c r="AE111" s="86">
        <f t="shared" si="12"/>
        <v>2.9385575570841049</v>
      </c>
    </row>
    <row r="112" spans="27:31" x14ac:dyDescent="0.2">
      <c r="AA112" s="90">
        <f t="shared" si="13"/>
        <v>108</v>
      </c>
      <c r="AB112" s="69">
        <f t="shared" si="9"/>
        <v>-1.1588137289060525</v>
      </c>
      <c r="AC112" s="69">
        <f t="shared" si="10"/>
        <v>2.8531695488854609</v>
      </c>
      <c r="AD112" s="85">
        <f t="shared" si="11"/>
        <v>1.1854101966249684</v>
      </c>
      <c r="AE112" s="86">
        <f t="shared" si="12"/>
        <v>2.9635254915624207</v>
      </c>
    </row>
    <row r="113" spans="27:31" x14ac:dyDescent="0.2">
      <c r="AA113" s="90">
        <f t="shared" si="13"/>
        <v>109</v>
      </c>
      <c r="AB113" s="69">
        <f t="shared" si="9"/>
        <v>-1.2208805792143367</v>
      </c>
      <c r="AC113" s="69">
        <f t="shared" si="10"/>
        <v>2.8365557267979504</v>
      </c>
      <c r="AD113" s="85">
        <f t="shared" si="11"/>
        <v>1.1953408926742939</v>
      </c>
      <c r="AE113" s="86">
        <f t="shared" si="12"/>
        <v>2.9883522316857345</v>
      </c>
    </row>
    <row r="114" spans="27:31" x14ac:dyDescent="0.2">
      <c r="AA114" s="90">
        <f t="shared" si="13"/>
        <v>110</v>
      </c>
      <c r="AB114" s="69">
        <f t="shared" si="9"/>
        <v>-1.2825755374712577</v>
      </c>
      <c r="AC114" s="69">
        <f t="shared" si="10"/>
        <v>2.8190778623577253</v>
      </c>
      <c r="AD114" s="85">
        <f t="shared" si="11"/>
        <v>1.2052120859954012</v>
      </c>
      <c r="AE114" s="86">
        <f t="shared" si="12"/>
        <v>3.0130302149885027</v>
      </c>
    </row>
    <row r="115" spans="27:31" x14ac:dyDescent="0.2">
      <c r="AA115" s="90">
        <f t="shared" si="13"/>
        <v>111</v>
      </c>
      <c r="AB115" s="69">
        <f t="shared" si="9"/>
        <v>-1.343879810794876</v>
      </c>
      <c r="AC115" s="69">
        <f t="shared" si="10"/>
        <v>2.8007412794916053</v>
      </c>
      <c r="AD115" s="85">
        <f t="shared" si="11"/>
        <v>1.2150207697271802</v>
      </c>
      <c r="AE115" s="86">
        <f t="shared" si="12"/>
        <v>3.0375519243179503</v>
      </c>
    </row>
    <row r="116" spans="27:31" x14ac:dyDescent="0.2">
      <c r="AA116" s="90">
        <f t="shared" si="13"/>
        <v>112</v>
      </c>
      <c r="AB116" s="69">
        <f t="shared" si="9"/>
        <v>-1.4047747253096703</v>
      </c>
      <c r="AC116" s="69">
        <f t="shared" si="10"/>
        <v>2.7815515637003623</v>
      </c>
      <c r="AD116" s="85">
        <f t="shared" si="11"/>
        <v>1.2247639560495474</v>
      </c>
      <c r="AE116" s="86">
        <f t="shared" si="12"/>
        <v>3.0619098901238684</v>
      </c>
    </row>
    <row r="117" spans="27:31" x14ac:dyDescent="0.2">
      <c r="AA117" s="90">
        <f t="shared" si="13"/>
        <v>113</v>
      </c>
      <c r="AB117" s="69">
        <f t="shared" si="9"/>
        <v>-1.4652417318347761</v>
      </c>
      <c r="AC117" s="69">
        <f t="shared" si="10"/>
        <v>2.761514560357321</v>
      </c>
      <c r="AD117" s="85">
        <f t="shared" si="11"/>
        <v>1.2344386770935643</v>
      </c>
      <c r="AE117" s="86">
        <f t="shared" si="12"/>
        <v>3.0860966927339106</v>
      </c>
    </row>
    <row r="118" spans="27:31" x14ac:dyDescent="0.2">
      <c r="AA118" s="90">
        <f t="shared" si="13"/>
        <v>114</v>
      </c>
      <c r="AB118" s="69">
        <f t="shared" si="9"/>
        <v>-1.5252624115342501</v>
      </c>
      <c r="AC118" s="69">
        <f t="shared" si="10"/>
        <v>2.7406363729278027</v>
      </c>
      <c r="AD118" s="85">
        <f t="shared" si="11"/>
        <v>1.2440419858454801</v>
      </c>
      <c r="AE118" s="86">
        <f t="shared" si="12"/>
        <v>3.1101049646137002</v>
      </c>
    </row>
    <row r="119" spans="27:31" x14ac:dyDescent="0.2">
      <c r="AA119" s="90">
        <f t="shared" si="13"/>
        <v>115</v>
      </c>
      <c r="AB119" s="69">
        <f t="shared" si="9"/>
        <v>-1.5848184815276225</v>
      </c>
      <c r="AC119" s="69">
        <f t="shared" si="10"/>
        <v>2.7189233611099501</v>
      </c>
      <c r="AD119" s="85">
        <f t="shared" si="11"/>
        <v>1.2535709570444196</v>
      </c>
      <c r="AE119" s="86">
        <f t="shared" si="12"/>
        <v>3.1339273926110489</v>
      </c>
    </row>
    <row r="120" spans="27:31" x14ac:dyDescent="0.2">
      <c r="AA120" s="90">
        <f t="shared" si="13"/>
        <v>116</v>
      </c>
      <c r="AB120" s="69">
        <f t="shared" si="9"/>
        <v>-1.6438918004590406</v>
      </c>
      <c r="AC120" s="69">
        <f t="shared" si="10"/>
        <v>2.6963821388975009</v>
      </c>
      <c r="AD120" s="85">
        <f t="shared" si="11"/>
        <v>1.2630226880734465</v>
      </c>
      <c r="AE120" s="86">
        <f t="shared" si="12"/>
        <v>3.1575567201836163</v>
      </c>
    </row>
    <row r="121" spans="27:31" x14ac:dyDescent="0.2">
      <c r="AA121" s="90">
        <f t="shared" si="13"/>
        <v>117</v>
      </c>
      <c r="AB121" s="69">
        <f t="shared" si="9"/>
        <v>-1.7024643740233001</v>
      </c>
      <c r="AC121" s="69">
        <f t="shared" si="10"/>
        <v>2.6730195725651038</v>
      </c>
      <c r="AD121" s="85">
        <f t="shared" si="11"/>
        <v>1.2723942998437279</v>
      </c>
      <c r="AE121" s="86">
        <f t="shared" si="12"/>
        <v>3.1809857496093197</v>
      </c>
    </row>
    <row r="122" spans="27:31" x14ac:dyDescent="0.2">
      <c r="AA122" s="90">
        <f t="shared" si="13"/>
        <v>118</v>
      </c>
      <c r="AB122" s="69">
        <f t="shared" si="9"/>
        <v>-1.7605183604470895</v>
      </c>
      <c r="AC122" s="69">
        <f t="shared" si="10"/>
        <v>2.6488427785767814</v>
      </c>
      <c r="AD122" s="85">
        <f t="shared" si="11"/>
        <v>1.2816829376715342</v>
      </c>
      <c r="AE122" s="86">
        <f t="shared" si="12"/>
        <v>3.2042073441788355</v>
      </c>
    </row>
    <row r="123" spans="27:31" x14ac:dyDescent="0.2">
      <c r="AA123" s="90">
        <f t="shared" si="13"/>
        <v>119</v>
      </c>
      <c r="AB123" s="69">
        <f t="shared" si="9"/>
        <v>-1.8180360759237637</v>
      </c>
      <c r="AC123" s="69">
        <f t="shared" si="10"/>
        <v>2.6238591214181874</v>
      </c>
      <c r="AD123" s="85">
        <f t="shared" si="11"/>
        <v>1.2908857721478022</v>
      </c>
      <c r="AE123" s="86">
        <f t="shared" si="12"/>
        <v>3.2272144303695054</v>
      </c>
    </row>
    <row r="124" spans="27:31" x14ac:dyDescent="0.2">
      <c r="AA124" s="90">
        <f t="shared" si="13"/>
        <v>120</v>
      </c>
      <c r="AB124" s="69">
        <f t="shared" si="9"/>
        <v>-1.8749999999999991</v>
      </c>
      <c r="AC124" s="69">
        <f t="shared" si="10"/>
        <v>2.598076211353316</v>
      </c>
      <c r="AD124" s="85">
        <f t="shared" si="11"/>
        <v>1.2999999999999998</v>
      </c>
      <c r="AE124" s="86">
        <f t="shared" si="12"/>
        <v>3.2499999999999996</v>
      </c>
    </row>
    <row r="125" spans="27:31" x14ac:dyDescent="0.2">
      <c r="AA125" s="90">
        <f t="shared" si="13"/>
        <v>121</v>
      </c>
      <c r="AB125" s="69">
        <f t="shared" si="9"/>
        <v>-1.9313927809127036</v>
      </c>
      <c r="AC125" s="69">
        <f t="shared" si="10"/>
        <v>2.5715019021063368</v>
      </c>
      <c r="AD125" s="85">
        <f t="shared" si="11"/>
        <v>1.3090228449460326</v>
      </c>
      <c r="AE125" s="86">
        <f t="shared" si="12"/>
        <v>3.2725571123650812</v>
      </c>
    </row>
    <row r="126" spans="27:31" x14ac:dyDescent="0.2">
      <c r="AA126" s="90">
        <f t="shared" si="13"/>
        <v>122</v>
      </c>
      <c r="AB126" s="69">
        <f t="shared" si="9"/>
        <v>-1.987197240874518</v>
      </c>
      <c r="AC126" s="69">
        <f t="shared" si="10"/>
        <v>2.544144288469278</v>
      </c>
      <c r="AD126" s="85">
        <f t="shared" si="11"/>
        <v>1.3179515585399229</v>
      </c>
      <c r="AE126" s="86">
        <f t="shared" si="12"/>
        <v>3.294878896349807</v>
      </c>
    </row>
    <row r="127" spans="27:31" x14ac:dyDescent="0.2">
      <c r="AA127" s="90">
        <f t="shared" si="13"/>
        <v>123</v>
      </c>
      <c r="AB127" s="69">
        <f t="shared" si="9"/>
        <v>-2.0423963813063515</v>
      </c>
      <c r="AC127" s="69">
        <f t="shared" si="10"/>
        <v>2.5160117038362717</v>
      </c>
      <c r="AD127" s="85">
        <f t="shared" si="11"/>
        <v>1.3267834210090164</v>
      </c>
      <c r="AE127" s="86">
        <f t="shared" si="12"/>
        <v>3.3169585525225407</v>
      </c>
    </row>
    <row r="128" spans="27:31" x14ac:dyDescent="0.2">
      <c r="AA128" s="90">
        <f t="shared" si="13"/>
        <v>124</v>
      </c>
      <c r="AB128" s="69">
        <f t="shared" si="9"/>
        <v>-2.0969733880153001</v>
      </c>
      <c r="AC128" s="69">
        <f t="shared" si="10"/>
        <v>2.4871127176651253</v>
      </c>
      <c r="AD128" s="85">
        <f t="shared" si="11"/>
        <v>1.3355157420824479</v>
      </c>
      <c r="AE128" s="86">
        <f t="shared" si="12"/>
        <v>3.3387893552061199</v>
      </c>
    </row>
    <row r="129" spans="27:31" x14ac:dyDescent="0.2">
      <c r="AA129" s="90">
        <f t="shared" si="13"/>
        <v>125</v>
      </c>
      <c r="AB129" s="69">
        <f t="shared" si="9"/>
        <v>-2.150911636316422</v>
      </c>
      <c r="AC129" s="69">
        <f t="shared" si="10"/>
        <v>2.4574561328669762</v>
      </c>
      <c r="AD129" s="85">
        <f t="shared" si="11"/>
        <v>1.3441458618106275</v>
      </c>
      <c r="AE129" s="86">
        <f t="shared" si="12"/>
        <v>3.3603646545265686</v>
      </c>
    </row>
    <row r="130" spans="27:31" x14ac:dyDescent="0.2">
      <c r="AA130" s="90">
        <f t="shared" si="13"/>
        <v>126</v>
      </c>
      <c r="AB130" s="69">
        <f t="shared" si="9"/>
        <v>-2.2041946960967738</v>
      </c>
      <c r="AC130" s="69">
        <f t="shared" si="10"/>
        <v>2.4270509831248424</v>
      </c>
      <c r="AD130" s="85">
        <f t="shared" si="11"/>
        <v>1.3526711513754839</v>
      </c>
      <c r="AE130" s="86">
        <f t="shared" si="12"/>
        <v>3.3816778784387096</v>
      </c>
    </row>
    <row r="131" spans="27:31" x14ac:dyDescent="0.2">
      <c r="AA131" s="90">
        <f t="shared" si="13"/>
        <v>127</v>
      </c>
      <c r="AB131" s="69">
        <f t="shared" si="9"/>
        <v>-2.2568063368201816</v>
      </c>
      <c r="AC131" s="69">
        <f t="shared" si="10"/>
        <v>2.395906530141878</v>
      </c>
      <c r="AD131" s="85">
        <f t="shared" si="11"/>
        <v>1.361089013891229</v>
      </c>
      <c r="AE131" s="86">
        <f t="shared" si="12"/>
        <v>3.4027225347280723</v>
      </c>
    </row>
    <row r="132" spans="27:31" x14ac:dyDescent="0.2">
      <c r="AA132" s="90">
        <f t="shared" si="13"/>
        <v>128</v>
      </c>
      <c r="AB132" s="69">
        <f t="shared" ref="AB132:AB195" si="14">C$11*COS(PI()*AA132/180)</f>
        <v>-2.3087305324712184</v>
      </c>
      <c r="AC132" s="69">
        <f t="shared" ref="AC132:AC195" si="15">C$9*SIN(PI()*AA132/180)</f>
        <v>2.3640322608201663</v>
      </c>
      <c r="AD132" s="85">
        <f t="shared" si="11"/>
        <v>1.369396885195395</v>
      </c>
      <c r="AE132" s="86">
        <f t="shared" si="12"/>
        <v>3.4234922129884873</v>
      </c>
    </row>
    <row r="133" spans="27:31" x14ac:dyDescent="0.2">
      <c r="AA133" s="90">
        <f t="shared" si="13"/>
        <v>129</v>
      </c>
      <c r="AB133" s="69">
        <f t="shared" si="14"/>
        <v>-2.3599514664368897</v>
      </c>
      <c r="AC133" s="69">
        <f t="shared" si="15"/>
        <v>2.3314378843709131</v>
      </c>
      <c r="AD133" s="85">
        <f t="shared" ref="AD133:AD196" si="16">1-$C$8*COS(PI()*AA133/180)</f>
        <v>1.3775922346299023</v>
      </c>
      <c r="AE133" s="86">
        <f t="shared" ref="AE133:AE196" si="17">AD133/$AD$4</f>
        <v>3.4439805865747557</v>
      </c>
    </row>
    <row r="134" spans="27:31" x14ac:dyDescent="0.2">
      <c r="AA134" s="90">
        <f t="shared" ref="AA134:AA197" si="18">AA133+$AB$368</f>
        <v>130</v>
      </c>
      <c r="AB134" s="69">
        <f t="shared" si="14"/>
        <v>-2.4104535363245225</v>
      </c>
      <c r="AC134" s="69">
        <f t="shared" si="15"/>
        <v>2.2981333293569342</v>
      </c>
      <c r="AD134" s="85">
        <f t="shared" si="16"/>
        <v>1.3856725658119236</v>
      </c>
      <c r="AE134" s="86">
        <f t="shared" si="17"/>
        <v>3.4641814145298087</v>
      </c>
    </row>
    <row r="135" spans="27:31" x14ac:dyDescent="0.2">
      <c r="AA135" s="90">
        <f t="shared" si="18"/>
        <v>131</v>
      </c>
      <c r="AB135" s="69">
        <f t="shared" si="14"/>
        <v>-2.4602213587144033</v>
      </c>
      <c r="AC135" s="69">
        <f t="shared" si="15"/>
        <v>2.2641287406683155</v>
      </c>
      <c r="AD135" s="85">
        <f t="shared" si="16"/>
        <v>1.3936354173943044</v>
      </c>
      <c r="AE135" s="86">
        <f t="shared" si="17"/>
        <v>3.4840885434857607</v>
      </c>
    </row>
    <row r="136" spans="27:31" x14ac:dyDescent="0.2">
      <c r="AA136" s="90">
        <f t="shared" si="18"/>
        <v>132</v>
      </c>
      <c r="AB136" s="69">
        <f t="shared" si="14"/>
        <v>-2.5092397738457182</v>
      </c>
      <c r="AC136" s="69">
        <f t="shared" si="15"/>
        <v>2.229434476432183</v>
      </c>
      <c r="AD136" s="85">
        <f t="shared" si="16"/>
        <v>1.401478363815315</v>
      </c>
      <c r="AE136" s="86">
        <f t="shared" si="17"/>
        <v>3.5036959095382874</v>
      </c>
    </row>
    <row r="137" spans="27:31" x14ac:dyDescent="0.2">
      <c r="AA137" s="90">
        <f t="shared" si="18"/>
        <v>133</v>
      </c>
      <c r="AB137" s="69">
        <f t="shared" si="14"/>
        <v>-2.5574938502343687</v>
      </c>
      <c r="AC137" s="69">
        <f t="shared" si="15"/>
        <v>2.1940611048575116</v>
      </c>
      <c r="AD137" s="85">
        <f t="shared" si="16"/>
        <v>1.409199016037499</v>
      </c>
      <c r="AE137" s="86">
        <f t="shared" si="17"/>
        <v>3.5229975400937472</v>
      </c>
    </row>
    <row r="138" spans="27:31" x14ac:dyDescent="0.2">
      <c r="AA138" s="90">
        <f t="shared" si="18"/>
        <v>134</v>
      </c>
      <c r="AB138" s="69">
        <f t="shared" si="14"/>
        <v>-2.6049688892212388</v>
      </c>
      <c r="AC138" s="69">
        <f t="shared" si="15"/>
        <v>2.1580194010159541</v>
      </c>
      <c r="AD138" s="85">
        <f t="shared" si="16"/>
        <v>1.4167950222753982</v>
      </c>
      <c r="AE138" s="86">
        <f t="shared" si="17"/>
        <v>3.5419875556884954</v>
      </c>
    </row>
    <row r="139" spans="27:31" x14ac:dyDescent="0.2">
      <c r="AA139" s="90">
        <f t="shared" si="18"/>
        <v>135</v>
      </c>
      <c r="AB139" s="69">
        <f t="shared" si="14"/>
        <v>-2.6516504294495529</v>
      </c>
      <c r="AC139" s="69">
        <f t="shared" si="15"/>
        <v>2.1213203435596428</v>
      </c>
      <c r="AD139" s="85">
        <f t="shared" si="16"/>
        <v>1.4242640687119286</v>
      </c>
      <c r="AE139" s="86">
        <f t="shared" si="17"/>
        <v>3.5606601717798214</v>
      </c>
    </row>
    <row r="140" spans="27:31" x14ac:dyDescent="0.2">
      <c r="AA140" s="90">
        <f t="shared" si="18"/>
        <v>136</v>
      </c>
      <c r="AB140" s="69">
        <f t="shared" si="14"/>
        <v>-2.6975242512699418</v>
      </c>
      <c r="AC140" s="69">
        <f t="shared" si="15"/>
        <v>2.0839751113769913</v>
      </c>
      <c r="AD140" s="85">
        <f t="shared" si="16"/>
        <v>1.4316038802031907</v>
      </c>
      <c r="AE140" s="86">
        <f t="shared" si="17"/>
        <v>3.5790097005079766</v>
      </c>
    </row>
    <row r="141" spans="27:31" x14ac:dyDescent="0.2">
      <c r="AA141" s="90">
        <f t="shared" si="18"/>
        <v>137</v>
      </c>
      <c r="AB141" s="69">
        <f t="shared" si="14"/>
        <v>-2.7425763810718893</v>
      </c>
      <c r="AC141" s="69">
        <f t="shared" si="15"/>
        <v>2.0459950801874958</v>
      </c>
      <c r="AD141" s="85">
        <f t="shared" si="16"/>
        <v>1.4388122209715022</v>
      </c>
      <c r="AE141" s="86">
        <f t="shared" si="17"/>
        <v>3.5970305524287554</v>
      </c>
    </row>
    <row r="142" spans="27:31" x14ac:dyDescent="0.2">
      <c r="AA142" s="90">
        <f t="shared" si="18"/>
        <v>138</v>
      </c>
      <c r="AB142" s="69">
        <f t="shared" si="14"/>
        <v>-2.7867930955402276</v>
      </c>
      <c r="AC142" s="69">
        <f t="shared" si="15"/>
        <v>2.0073918190765752</v>
      </c>
      <c r="AD142" s="85">
        <f t="shared" si="16"/>
        <v>1.4458868952864363</v>
      </c>
      <c r="AE142" s="86">
        <f t="shared" si="17"/>
        <v>3.6147172382160906</v>
      </c>
    </row>
    <row r="143" spans="27:31" x14ac:dyDescent="0.2">
      <c r="AA143" s="90">
        <f t="shared" si="18"/>
        <v>139</v>
      </c>
      <c r="AB143" s="69">
        <f t="shared" si="14"/>
        <v>-2.8301609258353952</v>
      </c>
      <c r="AC143" s="69">
        <f t="shared" si="15"/>
        <v>1.9681770869715218</v>
      </c>
      <c r="AD143" s="85">
        <f t="shared" si="16"/>
        <v>1.4528257481336633</v>
      </c>
      <c r="AE143" s="86">
        <f t="shared" si="17"/>
        <v>3.6320643703341582</v>
      </c>
    </row>
    <row r="144" spans="27:31" x14ac:dyDescent="0.2">
      <c r="AA144" s="90">
        <f t="shared" si="18"/>
        <v>140</v>
      </c>
      <c r="AB144" s="69">
        <f t="shared" si="14"/>
        <v>-2.8726666616961669</v>
      </c>
      <c r="AC144" s="69">
        <f t="shared" si="15"/>
        <v>1.9283628290596184</v>
      </c>
      <c r="AD144" s="85">
        <f t="shared" si="16"/>
        <v>1.4596266658713868</v>
      </c>
      <c r="AE144" s="86">
        <f t="shared" si="17"/>
        <v>3.6490666646784669</v>
      </c>
    </row>
    <row r="145" spans="27:31" x14ac:dyDescent="0.2">
      <c r="AA145" s="90">
        <f t="shared" si="18"/>
        <v>141</v>
      </c>
      <c r="AB145" s="69">
        <f t="shared" si="14"/>
        <v>-2.9142973554636402</v>
      </c>
      <c r="AC145" s="69">
        <f t="shared" si="15"/>
        <v>1.8879611731495132</v>
      </c>
      <c r="AD145" s="85">
        <f t="shared" si="16"/>
        <v>1.4662875768741823</v>
      </c>
      <c r="AE145" s="86">
        <f t="shared" si="17"/>
        <v>3.6657189421854555</v>
      </c>
    </row>
    <row r="146" spans="27:31" x14ac:dyDescent="0.2">
      <c r="AA146" s="90">
        <f t="shared" si="18"/>
        <v>142</v>
      </c>
      <c r="AB146" s="69">
        <f t="shared" si="14"/>
        <v>-2.9550403260252072</v>
      </c>
      <c r="AC146" s="69">
        <f t="shared" si="15"/>
        <v>1.8469844259769752</v>
      </c>
      <c r="AD146" s="85">
        <f t="shared" si="16"/>
        <v>1.4728064521640332</v>
      </c>
      <c r="AE146" s="86">
        <f t="shared" si="17"/>
        <v>3.6820161304100827</v>
      </c>
    </row>
    <row r="147" spans="27:31" x14ac:dyDescent="0.2">
      <c r="AA147" s="90">
        <f t="shared" si="18"/>
        <v>143</v>
      </c>
      <c r="AB147" s="69">
        <f t="shared" si="14"/>
        <v>-2.9948831626773487</v>
      </c>
      <c r="AC147" s="69">
        <f t="shared" si="15"/>
        <v>1.8054450694561446</v>
      </c>
      <c r="AD147" s="85">
        <f t="shared" si="16"/>
        <v>1.4791813060283756</v>
      </c>
      <c r="AE147" s="86">
        <f t="shared" si="17"/>
        <v>3.697953265070939</v>
      </c>
    </row>
    <row r="148" spans="27:31" x14ac:dyDescent="0.2">
      <c r="AA148" s="90">
        <f t="shared" si="18"/>
        <v>144</v>
      </c>
      <c r="AB148" s="69">
        <f t="shared" si="14"/>
        <v>-3.0338137289060527</v>
      </c>
      <c r="AC148" s="69">
        <f t="shared" si="15"/>
        <v>1.7633557568774196</v>
      </c>
      <c r="AD148" s="85">
        <f t="shared" si="16"/>
        <v>1.4854101966249684</v>
      </c>
      <c r="AE148" s="86">
        <f t="shared" si="17"/>
        <v>3.7135254915624207</v>
      </c>
    </row>
    <row r="149" spans="27:31" x14ac:dyDescent="0.2">
      <c r="AA149" s="90">
        <f t="shared" si="18"/>
        <v>145</v>
      </c>
      <c r="AB149" s="69">
        <f t="shared" si="14"/>
        <v>-3.0718201660837186</v>
      </c>
      <c r="AC149" s="69">
        <f t="shared" si="15"/>
        <v>1.720729309053139</v>
      </c>
      <c r="AD149" s="85">
        <f t="shared" si="16"/>
        <v>1.4914912265733951</v>
      </c>
      <c r="AE149" s="86">
        <f t="shared" si="17"/>
        <v>3.7287280664334874</v>
      </c>
    </row>
    <row r="150" spans="27:31" x14ac:dyDescent="0.2">
      <c r="AA150" s="90">
        <f t="shared" si="18"/>
        <v>146</v>
      </c>
      <c r="AB150" s="69">
        <f t="shared" si="14"/>
        <v>-3.1088908970814062</v>
      </c>
      <c r="AC150" s="69">
        <f t="shared" si="15"/>
        <v>1.6775787104122406</v>
      </c>
      <c r="AD150" s="85">
        <f t="shared" si="16"/>
        <v>1.4974225435330251</v>
      </c>
      <c r="AE150" s="86">
        <f t="shared" si="17"/>
        <v>3.7435563588325627</v>
      </c>
    </row>
    <row r="151" spans="27:31" x14ac:dyDescent="0.2">
      <c r="AA151" s="90">
        <f t="shared" si="18"/>
        <v>147</v>
      </c>
      <c r="AB151" s="69">
        <f t="shared" si="14"/>
        <v>-3.1450146297953405</v>
      </c>
      <c r="AC151" s="69">
        <f t="shared" si="15"/>
        <v>1.6339171050450809</v>
      </c>
      <c r="AD151" s="85">
        <f t="shared" si="16"/>
        <v>1.5032023407672543</v>
      </c>
      <c r="AE151" s="86">
        <f t="shared" si="17"/>
        <v>3.7580058519181359</v>
      </c>
    </row>
    <row r="152" spans="27:31" x14ac:dyDescent="0.2">
      <c r="AA152" s="90">
        <f t="shared" si="18"/>
        <v>148</v>
      </c>
      <c r="AB152" s="69">
        <f t="shared" si="14"/>
        <v>-3.1801803605865975</v>
      </c>
      <c r="AC152" s="69">
        <f t="shared" si="15"/>
        <v>1.5897577926996147</v>
      </c>
      <c r="AD152" s="85">
        <f t="shared" si="16"/>
        <v>1.5088288576938556</v>
      </c>
      <c r="AE152" s="86">
        <f t="shared" si="17"/>
        <v>3.7720721442346385</v>
      </c>
    </row>
    <row r="153" spans="27:31" x14ac:dyDescent="0.2">
      <c r="AA153" s="90">
        <f t="shared" si="18"/>
        <v>149</v>
      </c>
      <c r="AB153" s="69">
        <f t="shared" si="14"/>
        <v>-3.2143773776329208</v>
      </c>
      <c r="AC153" s="69">
        <f t="shared" si="15"/>
        <v>1.5451142247301632</v>
      </c>
      <c r="AD153" s="85">
        <f t="shared" si="16"/>
        <v>1.5143003804212674</v>
      </c>
      <c r="AE153" s="86">
        <f t="shared" si="17"/>
        <v>3.7857509510531684</v>
      </c>
    </row>
    <row r="154" spans="27:31" x14ac:dyDescent="0.2">
      <c r="AA154" s="90">
        <f t="shared" si="18"/>
        <v>150</v>
      </c>
      <c r="AB154" s="69">
        <f t="shared" si="14"/>
        <v>-3.247595264191645</v>
      </c>
      <c r="AC154" s="69">
        <f t="shared" si="15"/>
        <v>1.4999999999999998</v>
      </c>
      <c r="AD154" s="85">
        <f t="shared" si="16"/>
        <v>1.5196152422706632</v>
      </c>
      <c r="AE154" s="86">
        <f t="shared" si="17"/>
        <v>3.799038105676658</v>
      </c>
    </row>
    <row r="155" spans="27:31" x14ac:dyDescent="0.2">
      <c r="AA155" s="90">
        <f t="shared" si="18"/>
        <v>151</v>
      </c>
      <c r="AB155" s="69">
        <f t="shared" si="14"/>
        <v>-3.2798239017727342</v>
      </c>
      <c r="AC155" s="69">
        <f t="shared" si="15"/>
        <v>1.4544288607390115</v>
      </c>
      <c r="AD155" s="85">
        <f t="shared" si="16"/>
        <v>1.5247718242836374</v>
      </c>
      <c r="AE155" s="86">
        <f t="shared" si="17"/>
        <v>3.8119295607090935</v>
      </c>
    </row>
    <row r="156" spans="27:31" x14ac:dyDescent="0.2">
      <c r="AA156" s="90">
        <f t="shared" si="18"/>
        <v>152</v>
      </c>
      <c r="AB156" s="69">
        <f t="shared" si="14"/>
        <v>-3.3110534732209755</v>
      </c>
      <c r="AC156" s="69">
        <f t="shared" si="15"/>
        <v>1.4084146883576731</v>
      </c>
      <c r="AD156" s="85">
        <f t="shared" si="16"/>
        <v>1.5297685557153562</v>
      </c>
      <c r="AE156" s="86">
        <f t="shared" si="17"/>
        <v>3.8244213892883905</v>
      </c>
    </row>
    <row r="157" spans="27:31" x14ac:dyDescent="0.2">
      <c r="AA157" s="90">
        <f t="shared" si="18"/>
        <v>153</v>
      </c>
      <c r="AB157" s="69">
        <f t="shared" si="14"/>
        <v>-3.3412744657063791</v>
      </c>
      <c r="AC157" s="69">
        <f t="shared" si="15"/>
        <v>1.3619714992186407</v>
      </c>
      <c r="AD157" s="85">
        <f t="shared" si="16"/>
        <v>1.5346039145130206</v>
      </c>
      <c r="AE157" s="86">
        <f t="shared" si="17"/>
        <v>3.8365097862825515</v>
      </c>
    </row>
    <row r="158" spans="27:31" x14ac:dyDescent="0.2">
      <c r="AA158" s="90">
        <f t="shared" si="18"/>
        <v>154</v>
      </c>
      <c r="AB158" s="69">
        <f t="shared" si="14"/>
        <v>-3.3704776736218762</v>
      </c>
      <c r="AC158" s="69">
        <f t="shared" si="15"/>
        <v>1.3151134403672318</v>
      </c>
      <c r="AD158" s="85">
        <f t="shared" si="16"/>
        <v>1.5392764277795004</v>
      </c>
      <c r="AE158" s="86">
        <f t="shared" si="17"/>
        <v>3.8481910694487507</v>
      </c>
    </row>
    <row r="159" spans="27:31" x14ac:dyDescent="0.2">
      <c r="AA159" s="90">
        <f t="shared" si="18"/>
        <v>155</v>
      </c>
      <c r="AB159" s="69">
        <f t="shared" si="14"/>
        <v>-3.3986542013874375</v>
      </c>
      <c r="AC159" s="69">
        <f t="shared" si="15"/>
        <v>1.2678547852220985</v>
      </c>
      <c r="AD159" s="85">
        <f t="shared" si="16"/>
        <v>1.5437846722219899</v>
      </c>
      <c r="AE159" s="86">
        <f t="shared" si="17"/>
        <v>3.8594616805549746</v>
      </c>
    </row>
    <row r="160" spans="27:31" x14ac:dyDescent="0.2">
      <c r="AA160" s="90">
        <f t="shared" si="18"/>
        <v>156</v>
      </c>
      <c r="AB160" s="69">
        <f t="shared" si="14"/>
        <v>-3.4257954661597529</v>
      </c>
      <c r="AC160" s="69">
        <f t="shared" si="15"/>
        <v>1.2202099292274013</v>
      </c>
      <c r="AD160" s="85">
        <f t="shared" si="16"/>
        <v>1.5481272745855605</v>
      </c>
      <c r="AE160" s="86">
        <f t="shared" si="17"/>
        <v>3.8703181864639014</v>
      </c>
    </row>
    <row r="161" spans="27:31" x14ac:dyDescent="0.2">
      <c r="AA161" s="90">
        <f t="shared" si="18"/>
        <v>157</v>
      </c>
      <c r="AB161" s="69">
        <f t="shared" si="14"/>
        <v>-3.4518932004466505</v>
      </c>
      <c r="AC161" s="69">
        <f t="shared" si="15"/>
        <v>1.1721933854678226</v>
      </c>
      <c r="AD161" s="85">
        <f t="shared" si="16"/>
        <v>1.5523029120714642</v>
      </c>
      <c r="AE161" s="86">
        <f t="shared" si="17"/>
        <v>3.8807572801786603</v>
      </c>
    </row>
    <row r="162" spans="27:31" x14ac:dyDescent="0.2">
      <c r="AA162" s="90">
        <f t="shared" si="18"/>
        <v>158</v>
      </c>
      <c r="AB162" s="69">
        <f t="shared" si="14"/>
        <v>-3.4769394546254526</v>
      </c>
      <c r="AC162" s="69">
        <f t="shared" si="15"/>
        <v>1.1238197802477368</v>
      </c>
      <c r="AD162" s="85">
        <f t="shared" si="16"/>
        <v>1.5563103127400724</v>
      </c>
      <c r="AE162" s="86">
        <f t="shared" si="17"/>
        <v>3.8907757818501807</v>
      </c>
    </row>
    <row r="163" spans="27:31" x14ac:dyDescent="0.2">
      <c r="AA163" s="90">
        <f t="shared" si="18"/>
        <v>159</v>
      </c>
      <c r="AB163" s="69">
        <f t="shared" si="14"/>
        <v>-3.5009265993645067</v>
      </c>
      <c r="AC163" s="69">
        <f t="shared" si="15"/>
        <v>1.0751038486359006</v>
      </c>
      <c r="AD163" s="85">
        <f t="shared" si="16"/>
        <v>1.5601482558983211</v>
      </c>
      <c r="AE163" s="86">
        <f t="shared" si="17"/>
        <v>3.9003706397458027</v>
      </c>
    </row>
    <row r="164" spans="27:31" x14ac:dyDescent="0.2">
      <c r="AA164" s="90">
        <f t="shared" si="18"/>
        <v>160</v>
      </c>
      <c r="AB164" s="69">
        <f t="shared" si="14"/>
        <v>-3.523847327947156</v>
      </c>
      <c r="AC164" s="69">
        <f t="shared" si="15"/>
        <v>1.0260604299770066</v>
      </c>
      <c r="AD164" s="85">
        <f t="shared" si="16"/>
        <v>1.563815572471545</v>
      </c>
      <c r="AE164" s="86">
        <f t="shared" si="17"/>
        <v>3.9095389311788624</v>
      </c>
    </row>
    <row r="165" spans="27:31" x14ac:dyDescent="0.2">
      <c r="AA165" s="90">
        <f t="shared" si="18"/>
        <v>161</v>
      </c>
      <c r="AB165" s="69">
        <f t="shared" si="14"/>
        <v>-3.5456946584974376</v>
      </c>
      <c r="AC165" s="69">
        <f t="shared" si="15"/>
        <v>0.9767044633714711</v>
      </c>
      <c r="AD165" s="85">
        <f t="shared" si="16"/>
        <v>1.56731114535959</v>
      </c>
      <c r="AE165" s="86">
        <f t="shared" si="17"/>
        <v>3.9182778633989748</v>
      </c>
    </row>
    <row r="166" spans="27:31" x14ac:dyDescent="0.2">
      <c r="AA166" s="90">
        <f t="shared" si="18"/>
        <v>162</v>
      </c>
      <c r="AB166" s="69">
        <f t="shared" si="14"/>
        <v>-3.5664619361068257</v>
      </c>
      <c r="AC166" s="69">
        <f t="shared" si="15"/>
        <v>0.92705098312484258</v>
      </c>
      <c r="AD166" s="85">
        <f t="shared" si="16"/>
        <v>1.5706339097770921</v>
      </c>
      <c r="AE166" s="86">
        <f t="shared" si="17"/>
        <v>3.92658477444273</v>
      </c>
    </row>
    <row r="167" spans="27:31" x14ac:dyDescent="0.2">
      <c r="AA167" s="90">
        <f t="shared" si="18"/>
        <v>163</v>
      </c>
      <c r="AB167" s="69">
        <f t="shared" si="14"/>
        <v>-3.5861428348613829</v>
      </c>
      <c r="AC167" s="69">
        <f t="shared" si="15"/>
        <v>0.8771151141682112</v>
      </c>
      <c r="AD167" s="85">
        <f t="shared" si="16"/>
        <v>1.5737828535778213</v>
      </c>
      <c r="AE167" s="86">
        <f t="shared" si="17"/>
        <v>3.9344571339445533</v>
      </c>
    </row>
    <row r="168" spans="27:31" x14ac:dyDescent="0.2">
      <c r="AA168" s="90">
        <f t="shared" si="18"/>
        <v>164</v>
      </c>
      <c r="AB168" s="69">
        <f t="shared" si="14"/>
        <v>-3.604731359768695</v>
      </c>
      <c r="AC168" s="69">
        <f t="shared" si="15"/>
        <v>0.82691206745099899</v>
      </c>
      <c r="AD168" s="85">
        <f t="shared" si="16"/>
        <v>1.5767570175629912</v>
      </c>
      <c r="AE168" s="86">
        <f t="shared" si="17"/>
        <v>3.9418925439074779</v>
      </c>
    </row>
    <row r="169" spans="27:31" x14ac:dyDescent="0.2">
      <c r="AA169" s="90">
        <f t="shared" si="18"/>
        <v>165</v>
      </c>
      <c r="AB169" s="69">
        <f t="shared" si="14"/>
        <v>-3.6222218485840059</v>
      </c>
      <c r="AC169" s="69">
        <f t="shared" si="15"/>
        <v>0.77645713530756311</v>
      </c>
      <c r="AD169" s="85">
        <f t="shared" si="16"/>
        <v>1.579555495773441</v>
      </c>
      <c r="AE169" s="86">
        <f t="shared" si="17"/>
        <v>3.9488887394336025</v>
      </c>
    </row>
    <row r="170" spans="27:31" x14ac:dyDescent="0.2">
      <c r="AA170" s="90">
        <f t="shared" si="18"/>
        <v>166</v>
      </c>
      <c r="AB170" s="69">
        <f t="shared" si="14"/>
        <v>-3.6386089735349869</v>
      </c>
      <c r="AC170" s="69">
        <f t="shared" si="15"/>
        <v>0.72576568679900322</v>
      </c>
      <c r="AD170" s="85">
        <f t="shared" si="16"/>
        <v>1.582177435765598</v>
      </c>
      <c r="AE170" s="86">
        <f t="shared" si="17"/>
        <v>3.9554435894139948</v>
      </c>
    </row>
    <row r="171" spans="27:31" x14ac:dyDescent="0.2">
      <c r="AA171" s="90">
        <f t="shared" si="18"/>
        <v>167</v>
      </c>
      <c r="AB171" s="69">
        <f t="shared" si="14"/>
        <v>-3.6538877429446321</v>
      </c>
      <c r="AC171" s="69">
        <f t="shared" si="15"/>
        <v>0.67485316303159437</v>
      </c>
      <c r="AD171" s="85">
        <f t="shared" si="16"/>
        <v>1.5846220388711412</v>
      </c>
      <c r="AE171" s="86">
        <f t="shared" si="17"/>
        <v>3.9615550971778526</v>
      </c>
    </row>
    <row r="172" spans="27:31" x14ac:dyDescent="0.2">
      <c r="AA172" s="90">
        <f t="shared" si="18"/>
        <v>168</v>
      </c>
      <c r="AB172" s="69">
        <f t="shared" si="14"/>
        <v>-3.6680535027517713</v>
      </c>
      <c r="AC172" s="69">
        <f t="shared" si="15"/>
        <v>0.62373507245327797</v>
      </c>
      <c r="AD172" s="85">
        <f t="shared" si="16"/>
        <v>1.5868885604402834</v>
      </c>
      <c r="AE172" s="86">
        <f t="shared" si="17"/>
        <v>3.9672214011007081</v>
      </c>
    </row>
    <row r="173" spans="27:31" x14ac:dyDescent="0.2">
      <c r="AA173" s="90">
        <f t="shared" si="18"/>
        <v>169</v>
      </c>
      <c r="AB173" s="69">
        <f t="shared" si="14"/>
        <v>-3.68110193792874</v>
      </c>
      <c r="AC173" s="69">
        <f t="shared" si="15"/>
        <v>0.57242698612963494</v>
      </c>
      <c r="AD173" s="85">
        <f t="shared" si="16"/>
        <v>1.5889763100685985</v>
      </c>
      <c r="AE173" s="86">
        <f t="shared" si="17"/>
        <v>3.9724407751714961</v>
      </c>
    </row>
    <row r="174" spans="27:31" x14ac:dyDescent="0.2">
      <c r="AA174" s="90">
        <f t="shared" si="18"/>
        <v>170</v>
      </c>
      <c r="AB174" s="69">
        <f t="shared" si="14"/>
        <v>-3.6930290737957803</v>
      </c>
      <c r="AC174" s="69">
        <f t="shared" si="15"/>
        <v>0.5209445330007908</v>
      </c>
      <c r="AD174" s="85">
        <f t="shared" si="16"/>
        <v>1.5908846518073247</v>
      </c>
      <c r="AE174" s="86">
        <f t="shared" si="17"/>
        <v>3.9772116295183118</v>
      </c>
    </row>
    <row r="175" spans="27:31" x14ac:dyDescent="0.2">
      <c r="AA175" s="90">
        <f t="shared" si="18"/>
        <v>171</v>
      </c>
      <c r="AB175" s="69">
        <f t="shared" si="14"/>
        <v>-3.7038312772317661</v>
      </c>
      <c r="AC175" s="69">
        <f t="shared" si="15"/>
        <v>0.46930339512069297</v>
      </c>
      <c r="AD175" s="85">
        <f t="shared" si="16"/>
        <v>1.5926130043570825</v>
      </c>
      <c r="AE175" s="86">
        <f t="shared" si="17"/>
        <v>3.981532510892706</v>
      </c>
    </row>
    <row r="176" spans="27:31" x14ac:dyDescent="0.2">
      <c r="AA176" s="90">
        <f t="shared" si="18"/>
        <v>172</v>
      </c>
      <c r="AB176" s="69">
        <f t="shared" si="14"/>
        <v>-3.7135052577808882</v>
      </c>
      <c r="AC176" s="69">
        <f t="shared" si="15"/>
        <v>0.41751930288019723</v>
      </c>
      <c r="AD176" s="85">
        <f t="shared" si="16"/>
        <v>1.5941608412449422</v>
      </c>
      <c r="AE176" s="86">
        <f t="shared" si="17"/>
        <v>3.9854021031123552</v>
      </c>
    </row>
    <row r="177" spans="27:31" x14ac:dyDescent="0.2">
      <c r="AA177" s="90">
        <f t="shared" si="18"/>
        <v>173</v>
      </c>
      <c r="AB177" s="69">
        <f t="shared" si="14"/>
        <v>-3.7220480686549573</v>
      </c>
      <c r="AC177" s="69">
        <f t="shared" si="15"/>
        <v>0.36560803021544264</v>
      </c>
      <c r="AD177" s="85">
        <f t="shared" si="16"/>
        <v>1.5955276909847931</v>
      </c>
      <c r="AE177" s="86">
        <f t="shared" si="17"/>
        <v>3.9888192274619825</v>
      </c>
    </row>
    <row r="178" spans="27:31" x14ac:dyDescent="0.2">
      <c r="AA178" s="90">
        <f t="shared" si="18"/>
        <v>174</v>
      </c>
      <c r="AB178" s="69">
        <f t="shared" si="14"/>
        <v>-3.729457107631025</v>
      </c>
      <c r="AC178" s="69">
        <f t="shared" si="15"/>
        <v>0.31358538980296119</v>
      </c>
      <c r="AD178" s="85">
        <f t="shared" si="16"/>
        <v>1.596713137220964</v>
      </c>
      <c r="AE178" s="86">
        <f t="shared" si="17"/>
        <v>3.9917828430524098</v>
      </c>
    </row>
    <row r="179" spans="27:31" x14ac:dyDescent="0.2">
      <c r="AA179" s="90">
        <f t="shared" si="18"/>
        <v>175</v>
      </c>
      <c r="AB179" s="69">
        <f t="shared" si="14"/>
        <v>-3.7357301178440459</v>
      </c>
      <c r="AC179" s="69">
        <f t="shared" si="15"/>
        <v>0.26146722824297591</v>
      </c>
      <c r="AD179" s="85">
        <f t="shared" si="16"/>
        <v>1.5977168188550475</v>
      </c>
      <c r="AE179" s="86">
        <f t="shared" si="17"/>
        <v>3.9942920471376184</v>
      </c>
    </row>
    <row r="180" spans="27:31" x14ac:dyDescent="0.2">
      <c r="AA180" s="90">
        <f t="shared" si="18"/>
        <v>176</v>
      </c>
      <c r="AB180" s="69">
        <f t="shared" si="14"/>
        <v>-3.7408651884743409</v>
      </c>
      <c r="AC180" s="69">
        <f t="shared" si="15"/>
        <v>0.20926942123237657</v>
      </c>
      <c r="AD180" s="85">
        <f t="shared" si="16"/>
        <v>1.5985384301558945</v>
      </c>
      <c r="AE180" s="86">
        <f t="shared" si="17"/>
        <v>3.9963460753897362</v>
      </c>
    </row>
    <row r="181" spans="27:31" x14ac:dyDescent="0.2">
      <c r="AA181" s="90">
        <f t="shared" si="18"/>
        <v>177</v>
      </c>
      <c r="AB181" s="69">
        <f t="shared" si="14"/>
        <v>-3.7448607553296518</v>
      </c>
      <c r="AC181" s="69">
        <f t="shared" si="15"/>
        <v>0.15700786872883143</v>
      </c>
      <c r="AD181" s="85">
        <f t="shared" si="16"/>
        <v>1.5991777208527442</v>
      </c>
      <c r="AE181" s="86">
        <f t="shared" si="17"/>
        <v>3.9979443021318604</v>
      </c>
    </row>
    <row r="182" spans="27:31" x14ac:dyDescent="0.2">
      <c r="AA182" s="90">
        <f t="shared" si="18"/>
        <v>178</v>
      </c>
      <c r="AB182" s="69">
        <f t="shared" si="14"/>
        <v>-3.7477156013216093</v>
      </c>
      <c r="AC182" s="69">
        <f t="shared" si="15"/>
        <v>0.1046984901075021</v>
      </c>
      <c r="AD182" s="85">
        <f t="shared" si="16"/>
        <v>1.5996344962114575</v>
      </c>
      <c r="AE182" s="86">
        <f t="shared" si="17"/>
        <v>3.9990862405286434</v>
      </c>
    </row>
    <row r="183" spans="27:31" x14ac:dyDescent="0.2">
      <c r="AA183" s="90">
        <f t="shared" si="18"/>
        <v>179</v>
      </c>
      <c r="AB183" s="69">
        <f t="shared" si="14"/>
        <v>-3.7494288568364671</v>
      </c>
      <c r="AC183" s="69">
        <f t="shared" si="15"/>
        <v>5.235721931185032E-2</v>
      </c>
      <c r="AD183" s="85">
        <f t="shared" si="16"/>
        <v>1.5999086170938348</v>
      </c>
      <c r="AE183" s="86">
        <f t="shared" si="17"/>
        <v>3.999771542734587</v>
      </c>
    </row>
    <row r="184" spans="27:31" x14ac:dyDescent="0.2">
      <c r="AA184" s="90">
        <f t="shared" si="18"/>
        <v>180</v>
      </c>
      <c r="AB184" s="69">
        <f t="shared" si="14"/>
        <v>-3.75</v>
      </c>
      <c r="AC184" s="69">
        <f t="shared" si="15"/>
        <v>3.67544536472586E-16</v>
      </c>
      <c r="AD184" s="85">
        <f t="shared" si="16"/>
        <v>1.6</v>
      </c>
      <c r="AE184" s="86">
        <f t="shared" si="17"/>
        <v>4</v>
      </c>
    </row>
    <row r="185" spans="27:31" x14ac:dyDescent="0.2">
      <c r="AA185" s="90">
        <f t="shared" si="18"/>
        <v>181</v>
      </c>
      <c r="AB185" s="69">
        <f t="shared" si="14"/>
        <v>-3.7494288568364671</v>
      </c>
      <c r="AC185" s="69">
        <f t="shared" si="15"/>
        <v>-5.2357219311849577E-2</v>
      </c>
      <c r="AD185" s="85">
        <f t="shared" si="16"/>
        <v>1.5999086170938348</v>
      </c>
      <c r="AE185" s="86">
        <f t="shared" si="17"/>
        <v>3.999771542734587</v>
      </c>
    </row>
    <row r="186" spans="27:31" x14ac:dyDescent="0.2">
      <c r="AA186" s="90">
        <f t="shared" si="18"/>
        <v>182</v>
      </c>
      <c r="AB186" s="69">
        <f t="shared" si="14"/>
        <v>-3.7477156013216093</v>
      </c>
      <c r="AC186" s="69">
        <f t="shared" si="15"/>
        <v>-0.10469849010750271</v>
      </c>
      <c r="AD186" s="85">
        <f t="shared" si="16"/>
        <v>1.5996344962114575</v>
      </c>
      <c r="AE186" s="86">
        <f t="shared" si="17"/>
        <v>3.9990862405286434</v>
      </c>
    </row>
    <row r="187" spans="27:31" x14ac:dyDescent="0.2">
      <c r="AA187" s="90">
        <f t="shared" si="18"/>
        <v>183</v>
      </c>
      <c r="AB187" s="69">
        <f t="shared" si="14"/>
        <v>-3.7448607553296518</v>
      </c>
      <c r="AC187" s="69">
        <f t="shared" si="15"/>
        <v>-0.15700786872883066</v>
      </c>
      <c r="AD187" s="85">
        <f t="shared" si="16"/>
        <v>1.5991777208527442</v>
      </c>
      <c r="AE187" s="86">
        <f t="shared" si="17"/>
        <v>3.9979443021318604</v>
      </c>
    </row>
    <row r="188" spans="27:31" x14ac:dyDescent="0.2">
      <c r="AA188" s="90">
        <f t="shared" si="18"/>
        <v>184</v>
      </c>
      <c r="AB188" s="69">
        <f t="shared" si="14"/>
        <v>-3.7408651884743414</v>
      </c>
      <c r="AC188" s="69">
        <f t="shared" si="15"/>
        <v>-0.20926942123237449</v>
      </c>
      <c r="AD188" s="85">
        <f t="shared" si="16"/>
        <v>1.5985384301558945</v>
      </c>
      <c r="AE188" s="86">
        <f t="shared" si="17"/>
        <v>3.9963460753897362</v>
      </c>
    </row>
    <row r="189" spans="27:31" x14ac:dyDescent="0.2">
      <c r="AA189" s="90">
        <f t="shared" si="18"/>
        <v>185</v>
      </c>
      <c r="AB189" s="69">
        <f t="shared" si="14"/>
        <v>-3.7357301178440459</v>
      </c>
      <c r="AC189" s="69">
        <f t="shared" si="15"/>
        <v>-0.26146722824297386</v>
      </c>
      <c r="AD189" s="85">
        <f t="shared" si="16"/>
        <v>1.5977168188550475</v>
      </c>
      <c r="AE189" s="86">
        <f t="shared" si="17"/>
        <v>3.9942920471376184</v>
      </c>
    </row>
    <row r="190" spans="27:31" x14ac:dyDescent="0.2">
      <c r="AA190" s="90">
        <f t="shared" si="18"/>
        <v>186</v>
      </c>
      <c r="AB190" s="69">
        <f t="shared" si="14"/>
        <v>-3.7294571076310254</v>
      </c>
      <c r="AC190" s="69">
        <f t="shared" si="15"/>
        <v>-0.31358538980295914</v>
      </c>
      <c r="AD190" s="85">
        <f t="shared" si="16"/>
        <v>1.596713137220964</v>
      </c>
      <c r="AE190" s="86">
        <f t="shared" si="17"/>
        <v>3.9917828430524098</v>
      </c>
    </row>
    <row r="191" spans="27:31" x14ac:dyDescent="0.2">
      <c r="AA191" s="90">
        <f t="shared" si="18"/>
        <v>187</v>
      </c>
      <c r="AB191" s="69">
        <f t="shared" si="14"/>
        <v>-3.7220480686549573</v>
      </c>
      <c r="AC191" s="69">
        <f t="shared" si="15"/>
        <v>-0.36560803021544319</v>
      </c>
      <c r="AD191" s="85">
        <f t="shared" si="16"/>
        <v>1.5955276909847931</v>
      </c>
      <c r="AE191" s="86">
        <f t="shared" si="17"/>
        <v>3.9888192274619825</v>
      </c>
    </row>
    <row r="192" spans="27:31" x14ac:dyDescent="0.2">
      <c r="AA192" s="90">
        <f t="shared" si="18"/>
        <v>188</v>
      </c>
      <c r="AB192" s="69">
        <f t="shared" si="14"/>
        <v>-3.7135052577808882</v>
      </c>
      <c r="AC192" s="69">
        <f t="shared" si="15"/>
        <v>-0.41751930288019656</v>
      </c>
      <c r="AD192" s="85">
        <f t="shared" si="16"/>
        <v>1.5941608412449422</v>
      </c>
      <c r="AE192" s="86">
        <f t="shared" si="17"/>
        <v>3.9854021031123552</v>
      </c>
    </row>
    <row r="193" spans="27:31" x14ac:dyDescent="0.2">
      <c r="AA193" s="90">
        <f t="shared" si="18"/>
        <v>189</v>
      </c>
      <c r="AB193" s="69">
        <f t="shared" si="14"/>
        <v>-3.7038312772317665</v>
      </c>
      <c r="AC193" s="69">
        <f t="shared" si="15"/>
        <v>-0.46930339512069219</v>
      </c>
      <c r="AD193" s="85">
        <f t="shared" si="16"/>
        <v>1.5926130043570828</v>
      </c>
      <c r="AE193" s="86">
        <f t="shared" si="17"/>
        <v>3.9815325108927069</v>
      </c>
    </row>
    <row r="194" spans="27:31" x14ac:dyDescent="0.2">
      <c r="AA194" s="90">
        <f t="shared" si="18"/>
        <v>190</v>
      </c>
      <c r="AB194" s="69">
        <f t="shared" si="14"/>
        <v>-3.6930290737957803</v>
      </c>
      <c r="AC194" s="69">
        <f t="shared" si="15"/>
        <v>-0.52094453300079135</v>
      </c>
      <c r="AD194" s="85">
        <f t="shared" si="16"/>
        <v>1.5908846518073247</v>
      </c>
      <c r="AE194" s="86">
        <f t="shared" si="17"/>
        <v>3.9772116295183118</v>
      </c>
    </row>
    <row r="195" spans="27:31" x14ac:dyDescent="0.2">
      <c r="AA195" s="90">
        <f t="shared" si="18"/>
        <v>191</v>
      </c>
      <c r="AB195" s="69">
        <f t="shared" si="14"/>
        <v>-3.68110193792874</v>
      </c>
      <c r="AC195" s="69">
        <f t="shared" si="15"/>
        <v>-0.57242698612963416</v>
      </c>
      <c r="AD195" s="85">
        <f t="shared" si="16"/>
        <v>1.5889763100685985</v>
      </c>
      <c r="AE195" s="86">
        <f t="shared" si="17"/>
        <v>3.9724407751714961</v>
      </c>
    </row>
    <row r="196" spans="27:31" x14ac:dyDescent="0.2">
      <c r="AA196" s="90">
        <f t="shared" si="18"/>
        <v>192</v>
      </c>
      <c r="AB196" s="69">
        <f t="shared" ref="AB196:AB259" si="19">C$11*COS(PI()*AA196/180)</f>
        <v>-3.6680535027517713</v>
      </c>
      <c r="AC196" s="69">
        <f t="shared" ref="AC196:AC259" si="20">C$9*SIN(PI()*AA196/180)</f>
        <v>-0.6237350724532772</v>
      </c>
      <c r="AD196" s="85">
        <f t="shared" si="16"/>
        <v>1.5868885604402834</v>
      </c>
      <c r="AE196" s="86">
        <f t="shared" si="17"/>
        <v>3.9672214011007081</v>
      </c>
    </row>
    <row r="197" spans="27:31" x14ac:dyDescent="0.2">
      <c r="AA197" s="90">
        <f t="shared" si="18"/>
        <v>193</v>
      </c>
      <c r="AB197" s="69">
        <f t="shared" si="19"/>
        <v>-3.6538877429446321</v>
      </c>
      <c r="AC197" s="69">
        <f t="shared" si="20"/>
        <v>-0.67485316303159493</v>
      </c>
      <c r="AD197" s="85">
        <f t="shared" ref="AD197:AD260" si="21">1-$C$8*COS(PI()*AA197/180)</f>
        <v>1.5846220388711412</v>
      </c>
      <c r="AE197" s="86">
        <f t="shared" ref="AE197:AE260" si="22">AD197/$AD$4</f>
        <v>3.9615550971778526</v>
      </c>
    </row>
    <row r="198" spans="27:31" x14ac:dyDescent="0.2">
      <c r="AA198" s="90">
        <f t="shared" ref="AA198:AA261" si="23">AA197+$AB$368</f>
        <v>194</v>
      </c>
      <c r="AB198" s="69">
        <f t="shared" si="19"/>
        <v>-3.6386089735349869</v>
      </c>
      <c r="AC198" s="69">
        <f t="shared" si="20"/>
        <v>-0.72576568679900255</v>
      </c>
      <c r="AD198" s="85">
        <f t="shared" si="21"/>
        <v>1.582177435765598</v>
      </c>
      <c r="AE198" s="86">
        <f t="shared" si="22"/>
        <v>3.9554435894139948</v>
      </c>
    </row>
    <row r="199" spans="27:31" x14ac:dyDescent="0.2">
      <c r="AA199" s="90">
        <f t="shared" si="23"/>
        <v>195</v>
      </c>
      <c r="AB199" s="69">
        <f t="shared" si="19"/>
        <v>-3.6222218485840068</v>
      </c>
      <c r="AC199" s="69">
        <f t="shared" si="20"/>
        <v>-0.77645713530756111</v>
      </c>
      <c r="AD199" s="85">
        <f t="shared" si="21"/>
        <v>1.579555495773441</v>
      </c>
      <c r="AE199" s="86">
        <f t="shared" si="22"/>
        <v>3.9488887394336025</v>
      </c>
    </row>
    <row r="200" spans="27:31" x14ac:dyDescent="0.2">
      <c r="AA200" s="90">
        <f t="shared" si="23"/>
        <v>196</v>
      </c>
      <c r="AB200" s="69">
        <f t="shared" si="19"/>
        <v>-3.6047313597686959</v>
      </c>
      <c r="AC200" s="69">
        <f t="shared" si="20"/>
        <v>-0.82691206745099699</v>
      </c>
      <c r="AD200" s="85">
        <f t="shared" si="21"/>
        <v>1.5767570175629912</v>
      </c>
      <c r="AE200" s="86">
        <f t="shared" si="22"/>
        <v>3.9418925439074779</v>
      </c>
    </row>
    <row r="201" spans="27:31" x14ac:dyDescent="0.2">
      <c r="AA201" s="90">
        <f t="shared" si="23"/>
        <v>197</v>
      </c>
      <c r="AB201" s="69">
        <f t="shared" si="19"/>
        <v>-3.5861428348613833</v>
      </c>
      <c r="AC201" s="69">
        <f t="shared" si="20"/>
        <v>-0.8771151141682092</v>
      </c>
      <c r="AD201" s="85">
        <f t="shared" si="21"/>
        <v>1.5737828535778213</v>
      </c>
      <c r="AE201" s="86">
        <f t="shared" si="22"/>
        <v>3.9344571339445533</v>
      </c>
    </row>
    <row r="202" spans="27:31" x14ac:dyDescent="0.2">
      <c r="AA202" s="90">
        <f t="shared" si="23"/>
        <v>198</v>
      </c>
      <c r="AB202" s="69">
        <f t="shared" si="19"/>
        <v>-3.5664619361068257</v>
      </c>
      <c r="AC202" s="69">
        <f t="shared" si="20"/>
        <v>-0.92705098312484324</v>
      </c>
      <c r="AD202" s="85">
        <f t="shared" si="21"/>
        <v>1.5706339097770921</v>
      </c>
      <c r="AE202" s="86">
        <f t="shared" si="22"/>
        <v>3.92658477444273</v>
      </c>
    </row>
    <row r="203" spans="27:31" x14ac:dyDescent="0.2">
      <c r="AA203" s="90">
        <f t="shared" si="23"/>
        <v>199</v>
      </c>
      <c r="AB203" s="69">
        <f t="shared" si="19"/>
        <v>-3.5456946584974376</v>
      </c>
      <c r="AC203" s="69">
        <f t="shared" si="20"/>
        <v>-0.97670446337147032</v>
      </c>
      <c r="AD203" s="85">
        <f t="shared" si="21"/>
        <v>1.56731114535959</v>
      </c>
      <c r="AE203" s="86">
        <f t="shared" si="22"/>
        <v>3.9182778633989748</v>
      </c>
    </row>
    <row r="204" spans="27:31" x14ac:dyDescent="0.2">
      <c r="AA204" s="90">
        <f t="shared" si="23"/>
        <v>200</v>
      </c>
      <c r="AB204" s="69">
        <f t="shared" si="19"/>
        <v>-3.5238473279471565</v>
      </c>
      <c r="AC204" s="69">
        <f t="shared" si="20"/>
        <v>-1.026060429977006</v>
      </c>
      <c r="AD204" s="85">
        <f t="shared" si="21"/>
        <v>1.563815572471545</v>
      </c>
      <c r="AE204" s="86">
        <f t="shared" si="22"/>
        <v>3.9095389311788624</v>
      </c>
    </row>
    <row r="205" spans="27:31" x14ac:dyDescent="0.2">
      <c r="AA205" s="90">
        <f t="shared" si="23"/>
        <v>201</v>
      </c>
      <c r="AB205" s="69">
        <f t="shared" si="19"/>
        <v>-3.5009265993645067</v>
      </c>
      <c r="AC205" s="69">
        <f t="shared" si="20"/>
        <v>-1.0751038486359012</v>
      </c>
      <c r="AD205" s="85">
        <f t="shared" si="21"/>
        <v>1.5601482558983211</v>
      </c>
      <c r="AE205" s="86">
        <f t="shared" si="22"/>
        <v>3.9003706397458027</v>
      </c>
    </row>
    <row r="206" spans="27:31" x14ac:dyDescent="0.2">
      <c r="AA206" s="90">
        <f t="shared" si="23"/>
        <v>202</v>
      </c>
      <c r="AB206" s="69">
        <f t="shared" si="19"/>
        <v>-3.4769394546254526</v>
      </c>
      <c r="AC206" s="69">
        <f t="shared" si="20"/>
        <v>-1.1238197802477361</v>
      </c>
      <c r="AD206" s="85">
        <f t="shared" si="21"/>
        <v>1.5563103127400724</v>
      </c>
      <c r="AE206" s="86">
        <f t="shared" si="22"/>
        <v>3.8907757818501807</v>
      </c>
    </row>
    <row r="207" spans="27:31" x14ac:dyDescent="0.2">
      <c r="AA207" s="90">
        <f t="shared" si="23"/>
        <v>203</v>
      </c>
      <c r="AB207" s="69">
        <f t="shared" si="19"/>
        <v>-3.4518932004466514</v>
      </c>
      <c r="AC207" s="69">
        <f t="shared" si="20"/>
        <v>-1.1721933854678206</v>
      </c>
      <c r="AD207" s="85">
        <f t="shared" si="21"/>
        <v>1.5523029120714642</v>
      </c>
      <c r="AE207" s="86">
        <f t="shared" si="22"/>
        <v>3.8807572801786603</v>
      </c>
    </row>
    <row r="208" spans="27:31" x14ac:dyDescent="0.2">
      <c r="AA208" s="90">
        <f t="shared" si="23"/>
        <v>204</v>
      </c>
      <c r="AB208" s="69">
        <f t="shared" si="19"/>
        <v>-3.4257954661597543</v>
      </c>
      <c r="AC208" s="69">
        <f t="shared" si="20"/>
        <v>-1.2202099292273996</v>
      </c>
      <c r="AD208" s="85">
        <f t="shared" si="21"/>
        <v>1.5481272745855605</v>
      </c>
      <c r="AE208" s="86">
        <f t="shared" si="22"/>
        <v>3.8703181864639014</v>
      </c>
    </row>
    <row r="209" spans="27:31" x14ac:dyDescent="0.2">
      <c r="AA209" s="90">
        <f t="shared" si="23"/>
        <v>205</v>
      </c>
      <c r="AB209" s="69">
        <f t="shared" si="19"/>
        <v>-3.3986542013874379</v>
      </c>
      <c r="AC209" s="69">
        <f t="shared" si="20"/>
        <v>-1.2678547852220978</v>
      </c>
      <c r="AD209" s="85">
        <f t="shared" si="21"/>
        <v>1.5437846722219901</v>
      </c>
      <c r="AE209" s="86">
        <f t="shared" si="22"/>
        <v>3.8594616805549751</v>
      </c>
    </row>
    <row r="210" spans="27:31" x14ac:dyDescent="0.2">
      <c r="AA210" s="90">
        <f t="shared" si="23"/>
        <v>206</v>
      </c>
      <c r="AB210" s="69">
        <f t="shared" si="19"/>
        <v>-3.3704776736218767</v>
      </c>
      <c r="AC210" s="69">
        <f t="shared" si="20"/>
        <v>-1.3151134403672313</v>
      </c>
      <c r="AD210" s="85">
        <f t="shared" si="21"/>
        <v>1.5392764277795004</v>
      </c>
      <c r="AE210" s="86">
        <f t="shared" si="22"/>
        <v>3.8481910694487507</v>
      </c>
    </row>
    <row r="211" spans="27:31" x14ac:dyDescent="0.2">
      <c r="AA211" s="90">
        <f t="shared" si="23"/>
        <v>207</v>
      </c>
      <c r="AB211" s="69">
        <f t="shared" si="19"/>
        <v>-3.3412744657063804</v>
      </c>
      <c r="AC211" s="69">
        <f t="shared" si="20"/>
        <v>-1.3619714992186387</v>
      </c>
      <c r="AD211" s="85">
        <f t="shared" si="21"/>
        <v>1.5346039145130208</v>
      </c>
      <c r="AE211" s="86">
        <f t="shared" si="22"/>
        <v>3.8365097862825519</v>
      </c>
    </row>
    <row r="212" spans="27:31" x14ac:dyDescent="0.2">
      <c r="AA212" s="90">
        <f t="shared" si="23"/>
        <v>208</v>
      </c>
      <c r="AB212" s="69">
        <f t="shared" si="19"/>
        <v>-3.311053473220976</v>
      </c>
      <c r="AC212" s="69">
        <f t="shared" si="20"/>
        <v>-1.4084146883576727</v>
      </c>
      <c r="AD212" s="85">
        <f t="shared" si="21"/>
        <v>1.5297685557153562</v>
      </c>
      <c r="AE212" s="86">
        <f t="shared" si="22"/>
        <v>3.8244213892883905</v>
      </c>
    </row>
    <row r="213" spans="27:31" x14ac:dyDescent="0.2">
      <c r="AA213" s="90">
        <f t="shared" si="23"/>
        <v>209</v>
      </c>
      <c r="AB213" s="69">
        <f t="shared" si="19"/>
        <v>-3.2798239017727346</v>
      </c>
      <c r="AC213" s="69">
        <f t="shared" si="20"/>
        <v>-1.4544288607390108</v>
      </c>
      <c r="AD213" s="85">
        <f t="shared" si="21"/>
        <v>1.5247718242836374</v>
      </c>
      <c r="AE213" s="86">
        <f t="shared" si="22"/>
        <v>3.8119295607090935</v>
      </c>
    </row>
    <row r="214" spans="27:31" x14ac:dyDescent="0.2">
      <c r="AA214" s="90">
        <f t="shared" si="23"/>
        <v>210</v>
      </c>
      <c r="AB214" s="69">
        <f t="shared" si="19"/>
        <v>-3.2475952641916446</v>
      </c>
      <c r="AC214" s="69">
        <f t="shared" si="20"/>
        <v>-1.5000000000000004</v>
      </c>
      <c r="AD214" s="85">
        <f t="shared" si="21"/>
        <v>1.519615242270663</v>
      </c>
      <c r="AE214" s="86">
        <f t="shared" si="22"/>
        <v>3.7990381056766576</v>
      </c>
    </row>
    <row r="215" spans="27:31" x14ac:dyDescent="0.2">
      <c r="AA215" s="90">
        <f t="shared" si="23"/>
        <v>211</v>
      </c>
      <c r="AB215" s="69">
        <f t="shared" si="19"/>
        <v>-3.2143773776329212</v>
      </c>
      <c r="AC215" s="69">
        <f t="shared" si="20"/>
        <v>-1.5451142247301624</v>
      </c>
      <c r="AD215" s="85">
        <f t="shared" si="21"/>
        <v>1.5143003804212674</v>
      </c>
      <c r="AE215" s="86">
        <f t="shared" si="22"/>
        <v>3.7857509510531684</v>
      </c>
    </row>
    <row r="216" spans="27:31" x14ac:dyDescent="0.2">
      <c r="AA216" s="90">
        <f t="shared" si="23"/>
        <v>212</v>
      </c>
      <c r="AB216" s="69">
        <f t="shared" si="19"/>
        <v>-3.1801803605865979</v>
      </c>
      <c r="AC216" s="69">
        <f t="shared" si="20"/>
        <v>-1.5897577926996145</v>
      </c>
      <c r="AD216" s="85">
        <f t="shared" si="21"/>
        <v>1.5088288576938558</v>
      </c>
      <c r="AE216" s="86">
        <f t="shared" si="22"/>
        <v>3.7720721442346394</v>
      </c>
    </row>
    <row r="217" spans="27:31" x14ac:dyDescent="0.2">
      <c r="AA217" s="90">
        <f t="shared" si="23"/>
        <v>213</v>
      </c>
      <c r="AB217" s="69">
        <f t="shared" si="19"/>
        <v>-3.1450146297953401</v>
      </c>
      <c r="AC217" s="69">
        <f t="shared" si="20"/>
        <v>-1.6339171050450814</v>
      </c>
      <c r="AD217" s="85">
        <f t="shared" si="21"/>
        <v>1.5032023407672543</v>
      </c>
      <c r="AE217" s="86">
        <f t="shared" si="22"/>
        <v>3.7580058519181359</v>
      </c>
    </row>
    <row r="218" spans="27:31" x14ac:dyDescent="0.2">
      <c r="AA218" s="90">
        <f t="shared" si="23"/>
        <v>214</v>
      </c>
      <c r="AB218" s="69">
        <f t="shared" si="19"/>
        <v>-3.1088908970814071</v>
      </c>
      <c r="AC218" s="69">
        <f t="shared" si="20"/>
        <v>-1.6775787104122402</v>
      </c>
      <c r="AD218" s="85">
        <f t="shared" si="21"/>
        <v>1.4974225435330251</v>
      </c>
      <c r="AE218" s="86">
        <f t="shared" si="22"/>
        <v>3.7435563588325627</v>
      </c>
    </row>
    <row r="219" spans="27:31" x14ac:dyDescent="0.2">
      <c r="AA219" s="90">
        <f t="shared" si="23"/>
        <v>215</v>
      </c>
      <c r="AB219" s="69">
        <f t="shared" si="19"/>
        <v>-3.0718201660837199</v>
      </c>
      <c r="AC219" s="69">
        <f t="shared" si="20"/>
        <v>-1.7207293090531375</v>
      </c>
      <c r="AD219" s="85">
        <f t="shared" si="21"/>
        <v>1.4914912265733951</v>
      </c>
      <c r="AE219" s="86">
        <f t="shared" si="22"/>
        <v>3.7287280664334874</v>
      </c>
    </row>
    <row r="220" spans="27:31" x14ac:dyDescent="0.2">
      <c r="AA220" s="90">
        <f t="shared" si="23"/>
        <v>216</v>
      </c>
      <c r="AB220" s="69">
        <f t="shared" si="19"/>
        <v>-3.0338137289060532</v>
      </c>
      <c r="AC220" s="69">
        <f t="shared" si="20"/>
        <v>-1.7633557568774192</v>
      </c>
      <c r="AD220" s="85">
        <f t="shared" si="21"/>
        <v>1.4854101966249686</v>
      </c>
      <c r="AE220" s="86">
        <f t="shared" si="22"/>
        <v>3.7135254915624216</v>
      </c>
    </row>
    <row r="221" spans="27:31" x14ac:dyDescent="0.2">
      <c r="AA221" s="90">
        <f t="shared" si="23"/>
        <v>217</v>
      </c>
      <c r="AB221" s="69">
        <f t="shared" si="19"/>
        <v>-2.9948831626773491</v>
      </c>
      <c r="AC221" s="69">
        <f t="shared" si="20"/>
        <v>-1.8054450694561441</v>
      </c>
      <c r="AD221" s="85">
        <f t="shared" si="21"/>
        <v>1.4791813060283758</v>
      </c>
      <c r="AE221" s="86">
        <f t="shared" si="22"/>
        <v>3.6979532650709395</v>
      </c>
    </row>
    <row r="222" spans="27:31" x14ac:dyDescent="0.2">
      <c r="AA222" s="90">
        <f t="shared" si="23"/>
        <v>218</v>
      </c>
      <c r="AB222" s="69">
        <f t="shared" si="19"/>
        <v>-2.9550403260252085</v>
      </c>
      <c r="AC222" s="69">
        <f t="shared" si="20"/>
        <v>-1.8469844259769737</v>
      </c>
      <c r="AD222" s="85">
        <f t="shared" si="21"/>
        <v>1.4728064521640334</v>
      </c>
      <c r="AE222" s="86">
        <f t="shared" si="22"/>
        <v>3.6820161304100831</v>
      </c>
    </row>
    <row r="223" spans="27:31" x14ac:dyDescent="0.2">
      <c r="AA223" s="90">
        <f t="shared" si="23"/>
        <v>219</v>
      </c>
      <c r="AB223" s="69">
        <f t="shared" si="19"/>
        <v>-2.9142973554636407</v>
      </c>
      <c r="AC223" s="69">
        <f t="shared" si="20"/>
        <v>-1.8879611731495127</v>
      </c>
      <c r="AD223" s="85">
        <f t="shared" si="21"/>
        <v>1.4662875768741825</v>
      </c>
      <c r="AE223" s="86">
        <f t="shared" si="22"/>
        <v>3.6657189421854564</v>
      </c>
    </row>
    <row r="224" spans="27:31" x14ac:dyDescent="0.2">
      <c r="AA224" s="90">
        <f t="shared" si="23"/>
        <v>220</v>
      </c>
      <c r="AB224" s="69">
        <f t="shared" si="19"/>
        <v>-2.8726666616961674</v>
      </c>
      <c r="AC224" s="69">
        <f t="shared" si="20"/>
        <v>-1.9283628290596178</v>
      </c>
      <c r="AD224" s="85">
        <f t="shared" si="21"/>
        <v>1.4596266658713868</v>
      </c>
      <c r="AE224" s="86">
        <f t="shared" si="22"/>
        <v>3.6490666646784669</v>
      </c>
    </row>
    <row r="225" spans="27:31" x14ac:dyDescent="0.2">
      <c r="AA225" s="90">
        <f t="shared" si="23"/>
        <v>221</v>
      </c>
      <c r="AB225" s="69">
        <f t="shared" si="19"/>
        <v>-2.8301609258353948</v>
      </c>
      <c r="AC225" s="69">
        <f t="shared" si="20"/>
        <v>-1.9681770869715223</v>
      </c>
      <c r="AD225" s="85">
        <f t="shared" si="21"/>
        <v>1.4528257481336631</v>
      </c>
      <c r="AE225" s="86">
        <f t="shared" si="22"/>
        <v>3.6320643703341573</v>
      </c>
    </row>
    <row r="226" spans="27:31" x14ac:dyDescent="0.2">
      <c r="AA226" s="90">
        <f t="shared" si="23"/>
        <v>222</v>
      </c>
      <c r="AB226" s="69">
        <f t="shared" si="19"/>
        <v>-2.7867930955402285</v>
      </c>
      <c r="AC226" s="69">
        <f t="shared" si="20"/>
        <v>-2.0073918190765747</v>
      </c>
      <c r="AD226" s="85">
        <f t="shared" si="21"/>
        <v>1.4458868952864365</v>
      </c>
      <c r="AE226" s="86">
        <f t="shared" si="22"/>
        <v>3.614717238216091</v>
      </c>
    </row>
    <row r="227" spans="27:31" x14ac:dyDescent="0.2">
      <c r="AA227" s="90">
        <f t="shared" si="23"/>
        <v>223</v>
      </c>
      <c r="AB227" s="69">
        <f t="shared" si="19"/>
        <v>-2.7425763810718897</v>
      </c>
      <c r="AC227" s="69">
        <f t="shared" si="20"/>
        <v>-2.0459950801874953</v>
      </c>
      <c r="AD227" s="85">
        <f t="shared" si="21"/>
        <v>1.4388122209715024</v>
      </c>
      <c r="AE227" s="86">
        <f t="shared" si="22"/>
        <v>3.5970305524287558</v>
      </c>
    </row>
    <row r="228" spans="27:31" x14ac:dyDescent="0.2">
      <c r="AA228" s="90">
        <f t="shared" si="23"/>
        <v>224</v>
      </c>
      <c r="AB228" s="69">
        <f t="shared" si="19"/>
        <v>-2.6975242512699413</v>
      </c>
      <c r="AC228" s="69">
        <f t="shared" si="20"/>
        <v>-2.0839751113769922</v>
      </c>
      <c r="AD228" s="85">
        <f t="shared" si="21"/>
        <v>1.4316038802031907</v>
      </c>
      <c r="AE228" s="86">
        <f t="shared" si="22"/>
        <v>3.5790097005079766</v>
      </c>
    </row>
    <row r="229" spans="27:31" x14ac:dyDescent="0.2">
      <c r="AA229" s="90">
        <f t="shared" si="23"/>
        <v>225</v>
      </c>
      <c r="AB229" s="69">
        <f t="shared" si="19"/>
        <v>-2.6516504294495538</v>
      </c>
      <c r="AC229" s="69">
        <f t="shared" si="20"/>
        <v>-2.1213203435596424</v>
      </c>
      <c r="AD229" s="85">
        <f t="shared" si="21"/>
        <v>1.4242640687119286</v>
      </c>
      <c r="AE229" s="86">
        <f t="shared" si="22"/>
        <v>3.5606601717798214</v>
      </c>
    </row>
    <row r="230" spans="27:31" x14ac:dyDescent="0.2">
      <c r="AA230" s="90">
        <f t="shared" si="23"/>
        <v>226</v>
      </c>
      <c r="AB230" s="69">
        <f t="shared" si="19"/>
        <v>-2.604968889221241</v>
      </c>
      <c r="AC230" s="69">
        <f t="shared" si="20"/>
        <v>-2.1580194010159524</v>
      </c>
      <c r="AD230" s="85">
        <f t="shared" si="21"/>
        <v>1.4167950222753984</v>
      </c>
      <c r="AE230" s="86">
        <f t="shared" si="22"/>
        <v>3.5419875556884959</v>
      </c>
    </row>
    <row r="231" spans="27:31" x14ac:dyDescent="0.2">
      <c r="AA231" s="90">
        <f t="shared" si="23"/>
        <v>227</v>
      </c>
      <c r="AB231" s="69">
        <f t="shared" si="19"/>
        <v>-2.5574938502343709</v>
      </c>
      <c r="AC231" s="69">
        <f t="shared" si="20"/>
        <v>-2.1940611048575103</v>
      </c>
      <c r="AD231" s="85">
        <f t="shared" si="21"/>
        <v>1.4091990160374994</v>
      </c>
      <c r="AE231" s="86">
        <f t="shared" si="22"/>
        <v>3.5229975400937485</v>
      </c>
    </row>
    <row r="232" spans="27:31" x14ac:dyDescent="0.2">
      <c r="AA232" s="90">
        <f t="shared" si="23"/>
        <v>228</v>
      </c>
      <c r="AB232" s="69">
        <f t="shared" si="19"/>
        <v>-2.5092397738457191</v>
      </c>
      <c r="AC232" s="69">
        <f t="shared" si="20"/>
        <v>-2.2294344764321821</v>
      </c>
      <c r="AD232" s="85">
        <f t="shared" si="21"/>
        <v>1.401478363815315</v>
      </c>
      <c r="AE232" s="86">
        <f t="shared" si="22"/>
        <v>3.5036959095382874</v>
      </c>
    </row>
    <row r="233" spans="27:31" x14ac:dyDescent="0.2">
      <c r="AA233" s="90">
        <f t="shared" si="23"/>
        <v>229</v>
      </c>
      <c r="AB233" s="69">
        <f t="shared" si="19"/>
        <v>-2.4602213587144037</v>
      </c>
      <c r="AC233" s="69">
        <f t="shared" si="20"/>
        <v>-2.264128740668315</v>
      </c>
      <c r="AD233" s="85">
        <f t="shared" si="21"/>
        <v>1.3936354173943046</v>
      </c>
      <c r="AE233" s="86">
        <f t="shared" si="22"/>
        <v>3.4840885434857616</v>
      </c>
    </row>
    <row r="234" spans="27:31" x14ac:dyDescent="0.2">
      <c r="AA234" s="90">
        <f t="shared" si="23"/>
        <v>230</v>
      </c>
      <c r="AB234" s="69">
        <f t="shared" si="19"/>
        <v>-2.410453536324523</v>
      </c>
      <c r="AC234" s="69">
        <f t="shared" si="20"/>
        <v>-2.2981333293569337</v>
      </c>
      <c r="AD234" s="85">
        <f t="shared" si="21"/>
        <v>1.3856725658119236</v>
      </c>
      <c r="AE234" s="86">
        <f t="shared" si="22"/>
        <v>3.4641814145298087</v>
      </c>
    </row>
    <row r="235" spans="27:31" x14ac:dyDescent="0.2">
      <c r="AA235" s="90">
        <f t="shared" si="23"/>
        <v>231</v>
      </c>
      <c r="AB235" s="69">
        <f t="shared" si="19"/>
        <v>-2.3599514664368892</v>
      </c>
      <c r="AC235" s="69">
        <f t="shared" si="20"/>
        <v>-2.3314378843709136</v>
      </c>
      <c r="AD235" s="85">
        <f t="shared" si="21"/>
        <v>1.3775922346299023</v>
      </c>
      <c r="AE235" s="86">
        <f t="shared" si="22"/>
        <v>3.4439805865747557</v>
      </c>
    </row>
    <row r="236" spans="27:31" x14ac:dyDescent="0.2">
      <c r="AA236" s="90">
        <f t="shared" si="23"/>
        <v>232</v>
      </c>
      <c r="AB236" s="69">
        <f t="shared" si="19"/>
        <v>-2.308730532471218</v>
      </c>
      <c r="AC236" s="69">
        <f t="shared" si="20"/>
        <v>-2.3640322608201663</v>
      </c>
      <c r="AD236" s="85">
        <f t="shared" si="21"/>
        <v>1.3693968851953948</v>
      </c>
      <c r="AE236" s="86">
        <f t="shared" si="22"/>
        <v>3.4234922129884868</v>
      </c>
    </row>
    <row r="237" spans="27:31" x14ac:dyDescent="0.2">
      <c r="AA237" s="90">
        <f t="shared" si="23"/>
        <v>233</v>
      </c>
      <c r="AB237" s="69">
        <f t="shared" si="19"/>
        <v>-2.2568063368201812</v>
      </c>
      <c r="AC237" s="69">
        <f t="shared" si="20"/>
        <v>-2.3959065301418785</v>
      </c>
      <c r="AD237" s="85">
        <f t="shared" si="21"/>
        <v>1.3610890138912288</v>
      </c>
      <c r="AE237" s="86">
        <f t="shared" si="22"/>
        <v>3.4027225347280718</v>
      </c>
    </row>
    <row r="238" spans="27:31" x14ac:dyDescent="0.2">
      <c r="AA238" s="90">
        <f t="shared" si="23"/>
        <v>234</v>
      </c>
      <c r="AB238" s="69">
        <f t="shared" si="19"/>
        <v>-2.2041946960967747</v>
      </c>
      <c r="AC238" s="69">
        <f t="shared" si="20"/>
        <v>-2.4270509831248419</v>
      </c>
      <c r="AD238" s="85">
        <f t="shared" si="21"/>
        <v>1.3526711513754839</v>
      </c>
      <c r="AE238" s="86">
        <f t="shared" si="22"/>
        <v>3.3816778784387096</v>
      </c>
    </row>
    <row r="239" spans="27:31" x14ac:dyDescent="0.2">
      <c r="AA239" s="90">
        <f t="shared" si="23"/>
        <v>235</v>
      </c>
      <c r="AB239" s="69">
        <f t="shared" si="19"/>
        <v>-2.1509116363164238</v>
      </c>
      <c r="AC239" s="69">
        <f t="shared" si="20"/>
        <v>-2.4574561328669748</v>
      </c>
      <c r="AD239" s="85">
        <f t="shared" si="21"/>
        <v>1.3441458618106279</v>
      </c>
      <c r="AE239" s="86">
        <f t="shared" si="22"/>
        <v>3.3603646545265695</v>
      </c>
    </row>
    <row r="240" spans="27:31" x14ac:dyDescent="0.2">
      <c r="AA240" s="90">
        <f t="shared" si="23"/>
        <v>236</v>
      </c>
      <c r="AB240" s="69">
        <f t="shared" si="19"/>
        <v>-2.0969733880153023</v>
      </c>
      <c r="AC240" s="69">
        <f t="shared" si="20"/>
        <v>-2.4871127176651244</v>
      </c>
      <c r="AD240" s="85">
        <f t="shared" si="21"/>
        <v>1.3355157420824484</v>
      </c>
      <c r="AE240" s="86">
        <f t="shared" si="22"/>
        <v>3.3387893552061207</v>
      </c>
    </row>
    <row r="241" spans="27:31" x14ac:dyDescent="0.2">
      <c r="AA241" s="90">
        <f t="shared" si="23"/>
        <v>237</v>
      </c>
      <c r="AB241" s="69">
        <f t="shared" si="19"/>
        <v>-2.042396381306351</v>
      </c>
      <c r="AC241" s="69">
        <f t="shared" si="20"/>
        <v>-2.5160117038362722</v>
      </c>
      <c r="AD241" s="85">
        <f t="shared" si="21"/>
        <v>1.3267834210090161</v>
      </c>
      <c r="AE241" s="86">
        <f t="shared" si="22"/>
        <v>3.3169585525225402</v>
      </c>
    </row>
    <row r="242" spans="27:31" x14ac:dyDescent="0.2">
      <c r="AA242" s="90">
        <f t="shared" si="23"/>
        <v>238</v>
      </c>
      <c r="AB242" s="69">
        <f t="shared" si="19"/>
        <v>-1.9871972408745189</v>
      </c>
      <c r="AC242" s="69">
        <f t="shared" si="20"/>
        <v>-2.544144288469278</v>
      </c>
      <c r="AD242" s="85">
        <f t="shared" si="21"/>
        <v>1.3179515585399231</v>
      </c>
      <c r="AE242" s="86">
        <f t="shared" si="22"/>
        <v>3.2948788963498075</v>
      </c>
    </row>
    <row r="243" spans="27:31" x14ac:dyDescent="0.2">
      <c r="AA243" s="90">
        <f t="shared" si="23"/>
        <v>239</v>
      </c>
      <c r="AB243" s="69">
        <f t="shared" si="19"/>
        <v>-1.9313927809127043</v>
      </c>
      <c r="AC243" s="69">
        <f t="shared" si="20"/>
        <v>-2.5715019021063363</v>
      </c>
      <c r="AD243" s="85">
        <f t="shared" si="21"/>
        <v>1.3090228449460326</v>
      </c>
      <c r="AE243" s="86">
        <f t="shared" si="22"/>
        <v>3.2725571123650812</v>
      </c>
    </row>
    <row r="244" spans="27:31" x14ac:dyDescent="0.2">
      <c r="AA244" s="90">
        <f t="shared" si="23"/>
        <v>240</v>
      </c>
      <c r="AB244" s="69">
        <f t="shared" si="19"/>
        <v>-1.8750000000000018</v>
      </c>
      <c r="AC244" s="69">
        <f t="shared" si="20"/>
        <v>-2.5980762113533151</v>
      </c>
      <c r="AD244" s="85">
        <f t="shared" si="21"/>
        <v>1.3000000000000003</v>
      </c>
      <c r="AE244" s="86">
        <f t="shared" si="22"/>
        <v>3.2500000000000004</v>
      </c>
    </row>
    <row r="245" spans="27:31" x14ac:dyDescent="0.2">
      <c r="AA245" s="90">
        <f t="shared" si="23"/>
        <v>241</v>
      </c>
      <c r="AB245" s="69">
        <f t="shared" si="19"/>
        <v>-1.818036075923763</v>
      </c>
      <c r="AC245" s="69">
        <f t="shared" si="20"/>
        <v>-2.6238591214181879</v>
      </c>
      <c r="AD245" s="85">
        <f t="shared" si="21"/>
        <v>1.290885772147802</v>
      </c>
      <c r="AE245" s="86">
        <f t="shared" si="22"/>
        <v>3.2272144303695049</v>
      </c>
    </row>
    <row r="246" spans="27:31" x14ac:dyDescent="0.2">
      <c r="AA246" s="90">
        <f t="shared" si="23"/>
        <v>242</v>
      </c>
      <c r="AB246" s="69">
        <f t="shared" si="19"/>
        <v>-1.7605183604470902</v>
      </c>
      <c r="AC246" s="69">
        <f t="shared" si="20"/>
        <v>-2.648842778576781</v>
      </c>
      <c r="AD246" s="85">
        <f t="shared" si="21"/>
        <v>1.2816829376715344</v>
      </c>
      <c r="AE246" s="86">
        <f t="shared" si="22"/>
        <v>3.2042073441788359</v>
      </c>
    </row>
    <row r="247" spans="27:31" x14ac:dyDescent="0.2">
      <c r="AA247" s="90">
        <f t="shared" si="23"/>
        <v>243</v>
      </c>
      <c r="AB247" s="69">
        <f t="shared" si="19"/>
        <v>-1.702464374023301</v>
      </c>
      <c r="AC247" s="69">
        <f t="shared" si="20"/>
        <v>-2.6730195725651034</v>
      </c>
      <c r="AD247" s="85">
        <f t="shared" si="21"/>
        <v>1.2723942998437281</v>
      </c>
      <c r="AE247" s="86">
        <f t="shared" si="22"/>
        <v>3.1809857496093201</v>
      </c>
    </row>
    <row r="248" spans="27:31" x14ac:dyDescent="0.2">
      <c r="AA248" s="90">
        <f t="shared" si="23"/>
        <v>244</v>
      </c>
      <c r="AB248" s="69">
        <f t="shared" si="19"/>
        <v>-1.6438918004590415</v>
      </c>
      <c r="AC248" s="69">
        <f t="shared" si="20"/>
        <v>-2.6963821388975004</v>
      </c>
      <c r="AD248" s="85">
        <f t="shared" si="21"/>
        <v>1.2630226880734465</v>
      </c>
      <c r="AE248" s="86">
        <f t="shared" si="22"/>
        <v>3.1575567201836163</v>
      </c>
    </row>
    <row r="249" spans="27:31" x14ac:dyDescent="0.2">
      <c r="AA249" s="90">
        <f t="shared" si="23"/>
        <v>245</v>
      </c>
      <c r="AB249" s="69">
        <f t="shared" si="19"/>
        <v>-1.5848184815276247</v>
      </c>
      <c r="AC249" s="69">
        <f t="shared" si="20"/>
        <v>-2.7189233611099493</v>
      </c>
      <c r="AD249" s="85">
        <f t="shared" si="21"/>
        <v>1.25357095704442</v>
      </c>
      <c r="AE249" s="86">
        <f t="shared" si="22"/>
        <v>3.1339273926110498</v>
      </c>
    </row>
    <row r="250" spans="27:31" x14ac:dyDescent="0.2">
      <c r="AA250" s="90">
        <f t="shared" si="23"/>
        <v>246</v>
      </c>
      <c r="AB250" s="69">
        <f t="shared" si="19"/>
        <v>-1.5252624115342504</v>
      </c>
      <c r="AC250" s="69">
        <f t="shared" si="20"/>
        <v>-2.7406363729278027</v>
      </c>
      <c r="AD250" s="85">
        <f t="shared" si="21"/>
        <v>1.2440419858454801</v>
      </c>
      <c r="AE250" s="86">
        <f t="shared" si="22"/>
        <v>3.1101049646137002</v>
      </c>
    </row>
    <row r="251" spans="27:31" x14ac:dyDescent="0.2">
      <c r="AA251" s="90">
        <f t="shared" si="23"/>
        <v>247</v>
      </c>
      <c r="AB251" s="69">
        <f t="shared" si="19"/>
        <v>-1.4652417318347768</v>
      </c>
      <c r="AC251" s="69">
        <f t="shared" si="20"/>
        <v>-2.7615145603573206</v>
      </c>
      <c r="AD251" s="85">
        <f t="shared" si="21"/>
        <v>1.2344386770935643</v>
      </c>
      <c r="AE251" s="86">
        <f t="shared" si="22"/>
        <v>3.0860966927339106</v>
      </c>
    </row>
    <row r="252" spans="27:31" x14ac:dyDescent="0.2">
      <c r="AA252" s="90">
        <f t="shared" si="23"/>
        <v>248</v>
      </c>
      <c r="AB252" s="69">
        <f t="shared" si="19"/>
        <v>-1.4047747253096712</v>
      </c>
      <c r="AC252" s="69">
        <f t="shared" si="20"/>
        <v>-2.7815515637003618</v>
      </c>
      <c r="AD252" s="85">
        <f t="shared" si="21"/>
        <v>1.2247639560495474</v>
      </c>
      <c r="AE252" s="86">
        <f t="shared" si="22"/>
        <v>3.0619098901238684</v>
      </c>
    </row>
    <row r="253" spans="27:31" x14ac:dyDescent="0.2">
      <c r="AA253" s="90">
        <f t="shared" si="23"/>
        <v>249</v>
      </c>
      <c r="AB253" s="69">
        <f t="shared" si="19"/>
        <v>-1.3438798107948777</v>
      </c>
      <c r="AC253" s="69">
        <f t="shared" si="20"/>
        <v>-2.8007412794916049</v>
      </c>
      <c r="AD253" s="85">
        <f t="shared" si="21"/>
        <v>1.2150207697271804</v>
      </c>
      <c r="AE253" s="86">
        <f t="shared" si="22"/>
        <v>3.0375519243179507</v>
      </c>
    </row>
    <row r="254" spans="27:31" x14ac:dyDescent="0.2">
      <c r="AA254" s="90">
        <f t="shared" si="23"/>
        <v>250</v>
      </c>
      <c r="AB254" s="69">
        <f t="shared" si="19"/>
        <v>-1.2825755374712602</v>
      </c>
      <c r="AC254" s="69">
        <f t="shared" si="20"/>
        <v>-2.8190778623577248</v>
      </c>
      <c r="AD254" s="85">
        <f t="shared" si="21"/>
        <v>1.2052120859954016</v>
      </c>
      <c r="AE254" s="86">
        <f t="shared" si="22"/>
        <v>3.013030214988504</v>
      </c>
    </row>
    <row r="255" spans="27:31" x14ac:dyDescent="0.2">
      <c r="AA255" s="90">
        <f t="shared" si="23"/>
        <v>251</v>
      </c>
      <c r="AB255" s="69">
        <f t="shared" si="19"/>
        <v>-1.2208805792143373</v>
      </c>
      <c r="AC255" s="69">
        <f t="shared" si="20"/>
        <v>-2.8365557267979504</v>
      </c>
      <c r="AD255" s="85">
        <f t="shared" si="21"/>
        <v>1.1953408926742939</v>
      </c>
      <c r="AE255" s="86">
        <f t="shared" si="22"/>
        <v>2.9883522316857345</v>
      </c>
    </row>
    <row r="256" spans="27:31" x14ac:dyDescent="0.2">
      <c r="AA256" s="90">
        <f t="shared" si="23"/>
        <v>252</v>
      </c>
      <c r="AB256" s="69">
        <f t="shared" si="19"/>
        <v>-1.1588137289060534</v>
      </c>
      <c r="AC256" s="69">
        <f t="shared" si="20"/>
        <v>-2.8531695488854605</v>
      </c>
      <c r="AD256" s="85">
        <f t="shared" si="21"/>
        <v>1.1854101966249686</v>
      </c>
      <c r="AE256" s="86">
        <f t="shared" si="22"/>
        <v>2.9635254915624212</v>
      </c>
    </row>
    <row r="257" spans="27:31" x14ac:dyDescent="0.2">
      <c r="AA257" s="90">
        <f t="shared" si="23"/>
        <v>253</v>
      </c>
      <c r="AB257" s="69">
        <f t="shared" si="19"/>
        <v>-1.0963938927102641</v>
      </c>
      <c r="AC257" s="69">
        <f t="shared" si="20"/>
        <v>-2.8689142678891058</v>
      </c>
      <c r="AD257" s="85">
        <f t="shared" si="21"/>
        <v>1.1754230228336422</v>
      </c>
      <c r="AE257" s="86">
        <f t="shared" si="22"/>
        <v>2.9385575570841054</v>
      </c>
    </row>
    <row r="258" spans="27:31" x14ac:dyDescent="0.2">
      <c r="AA258" s="90">
        <f t="shared" si="23"/>
        <v>254</v>
      </c>
      <c r="AB258" s="69">
        <f t="shared" si="19"/>
        <v>-1.0336400843137459</v>
      </c>
      <c r="AC258" s="69">
        <f t="shared" si="20"/>
        <v>-2.8837850878149571</v>
      </c>
      <c r="AD258" s="85">
        <f t="shared" si="21"/>
        <v>1.1653824134901993</v>
      </c>
      <c r="AE258" s="86">
        <f t="shared" si="22"/>
        <v>2.913456033725498</v>
      </c>
    </row>
    <row r="259" spans="27:31" x14ac:dyDescent="0.2">
      <c r="AA259" s="90">
        <f t="shared" si="23"/>
        <v>255</v>
      </c>
      <c r="AB259" s="69">
        <f t="shared" si="19"/>
        <v>-0.97057141913445233</v>
      </c>
      <c r="AC259" s="69">
        <f t="shared" si="20"/>
        <v>-2.897777478867205</v>
      </c>
      <c r="AD259" s="85">
        <f t="shared" si="21"/>
        <v>1.1552914270615124</v>
      </c>
      <c r="AE259" s="86">
        <f t="shared" si="22"/>
        <v>2.8882285676537811</v>
      </c>
    </row>
    <row r="260" spans="27:31" x14ac:dyDescent="0.2">
      <c r="AA260" s="90">
        <f t="shared" si="23"/>
        <v>256</v>
      </c>
      <c r="AB260" s="69">
        <f t="shared" ref="AB260:AB323" si="24">C$11*COS(PI()*AA260/180)</f>
        <v>-0.90720710849875419</v>
      </c>
      <c r="AC260" s="69">
        <f t="shared" ref="AC260:AC323" si="25">C$9*SIN(PI()*AA260/180)</f>
        <v>-2.9108871788279895</v>
      </c>
      <c r="AD260" s="85">
        <f t="shared" si="21"/>
        <v>1.1451531373598007</v>
      </c>
      <c r="AE260" s="86">
        <f t="shared" si="22"/>
        <v>2.8628828433995017</v>
      </c>
    </row>
    <row r="261" spans="27:31" x14ac:dyDescent="0.2">
      <c r="AA261" s="90">
        <f t="shared" si="23"/>
        <v>257</v>
      </c>
      <c r="AB261" s="69">
        <f t="shared" si="24"/>
        <v>-0.84356645378949469</v>
      </c>
      <c r="AC261" s="69">
        <f t="shared" si="25"/>
        <v>-2.9231101943557052</v>
      </c>
      <c r="AD261" s="85">
        <f t="shared" ref="AD261:AD324" si="26">1-$C$8*COS(PI()*AA261/180)</f>
        <v>1.1349706326063191</v>
      </c>
      <c r="AE261" s="86">
        <f t="shared" ref="AE261:AE324" si="27">AD261/$AD$4</f>
        <v>2.8374265815157975</v>
      </c>
    </row>
    <row r="262" spans="27:31" x14ac:dyDescent="0.2">
      <c r="AA262" s="90">
        <f t="shared" ref="AA262:AA325" si="28">AA261+$AB$368</f>
        <v>258</v>
      </c>
      <c r="AB262" s="69">
        <f t="shared" si="24"/>
        <v>-0.77966884056659924</v>
      </c>
      <c r="AC262" s="69">
        <f t="shared" si="25"/>
        <v>-2.9344428022014166</v>
      </c>
      <c r="AD262" s="85">
        <f t="shared" si="26"/>
        <v>1.1247470144906559</v>
      </c>
      <c r="AE262" s="86">
        <f t="shared" si="27"/>
        <v>2.8118675362266399</v>
      </c>
    </row>
    <row r="263" spans="27:31" x14ac:dyDescent="0.2">
      <c r="AA263" s="90">
        <f t="shared" si="28"/>
        <v>259</v>
      </c>
      <c r="AB263" s="69">
        <f t="shared" si="24"/>
        <v>-0.71553373266204556</v>
      </c>
      <c r="AC263" s="69">
        <f t="shared" si="25"/>
        <v>-2.9448815503429917</v>
      </c>
      <c r="AD263" s="85">
        <f t="shared" si="26"/>
        <v>1.1144853972259272</v>
      </c>
      <c r="AE263" s="86">
        <f t="shared" si="27"/>
        <v>2.7862134930648179</v>
      </c>
    </row>
    <row r="264" spans="27:31" x14ac:dyDescent="0.2">
      <c r="AA264" s="90">
        <f t="shared" si="28"/>
        <v>260</v>
      </c>
      <c r="AB264" s="69">
        <f t="shared" si="24"/>
        <v>-0.65118066625098869</v>
      </c>
      <c r="AC264" s="69">
        <f t="shared" si="25"/>
        <v>-2.9544232590366239</v>
      </c>
      <c r="AD264" s="85">
        <f t="shared" si="26"/>
        <v>1.1041889066001582</v>
      </c>
      <c r="AE264" s="86">
        <f t="shared" si="27"/>
        <v>2.7604722665003956</v>
      </c>
    </row>
    <row r="265" spans="27:31" x14ac:dyDescent="0.2">
      <c r="AA265" s="90">
        <f t="shared" si="28"/>
        <v>261</v>
      </c>
      <c r="AB265" s="69">
        <f t="shared" si="24"/>
        <v>-0.58662924390086635</v>
      </c>
      <c r="AC265" s="69">
        <f t="shared" si="25"/>
        <v>-2.9630650217854129</v>
      </c>
      <c r="AD265" s="85">
        <f t="shared" si="26"/>
        <v>1.0938606790241385</v>
      </c>
      <c r="AE265" s="86">
        <f t="shared" si="27"/>
        <v>2.7346516975603463</v>
      </c>
    </row>
    <row r="266" spans="27:31" x14ac:dyDescent="0.2">
      <c r="AA266" s="90">
        <f t="shared" si="28"/>
        <v>262</v>
      </c>
      <c r="AB266" s="69">
        <f t="shared" si="24"/>
        <v>-0.52189912860024357</v>
      </c>
      <c r="AC266" s="69">
        <f t="shared" si="25"/>
        <v>-2.9708042062247113</v>
      </c>
      <c r="AD266" s="85">
        <f t="shared" si="26"/>
        <v>1.083503860576039</v>
      </c>
      <c r="AE266" s="86">
        <f t="shared" si="27"/>
        <v>2.7087596514400971</v>
      </c>
    </row>
    <row r="267" spans="27:31" x14ac:dyDescent="0.2">
      <c r="AA267" s="90">
        <f t="shared" si="28"/>
        <v>263</v>
      </c>
      <c r="AB267" s="69">
        <f t="shared" si="24"/>
        <v>-0.45701003776930188</v>
      </c>
      <c r="AC267" s="69">
        <f t="shared" si="25"/>
        <v>-2.9776384549239663</v>
      </c>
      <c r="AD267" s="85">
        <f t="shared" si="26"/>
        <v>1.0731216060430884</v>
      </c>
      <c r="AE267" s="86">
        <f t="shared" si="27"/>
        <v>2.6828040151077208</v>
      </c>
    </row>
    <row r="268" spans="27:31" x14ac:dyDescent="0.2">
      <c r="AA268" s="90">
        <f t="shared" si="28"/>
        <v>264</v>
      </c>
      <c r="AB268" s="69">
        <f t="shared" si="24"/>
        <v>-0.39198173725370011</v>
      </c>
      <c r="AC268" s="69">
        <f t="shared" si="25"/>
        <v>-2.9835656861048201</v>
      </c>
      <c r="AD268" s="85">
        <f t="shared" si="26"/>
        <v>1.0627170779605921</v>
      </c>
      <c r="AE268" s="86">
        <f t="shared" si="27"/>
        <v>2.6567926949014802</v>
      </c>
    </row>
    <row r="269" spans="27:31" x14ac:dyDescent="0.2">
      <c r="AA269" s="90">
        <f t="shared" si="28"/>
        <v>265</v>
      </c>
      <c r="AB269" s="69">
        <f t="shared" si="24"/>
        <v>-0.32683403530371846</v>
      </c>
      <c r="AC269" s="69">
        <f t="shared" si="25"/>
        <v>-2.9885840942752369</v>
      </c>
      <c r="AD269" s="85">
        <f t="shared" si="26"/>
        <v>1.0522934456485951</v>
      </c>
      <c r="AE269" s="86">
        <f t="shared" si="27"/>
        <v>2.6307336141214877</v>
      </c>
    </row>
    <row r="270" spans="27:31" x14ac:dyDescent="0.2">
      <c r="AA270" s="90">
        <f t="shared" si="28"/>
        <v>266</v>
      </c>
      <c r="AB270" s="69">
        <f t="shared" si="24"/>
        <v>-0.26158677654047091</v>
      </c>
      <c r="AC270" s="69">
        <f t="shared" si="25"/>
        <v>-2.9926921507794724</v>
      </c>
      <c r="AD270" s="85">
        <f t="shared" si="26"/>
        <v>1.0418538842464753</v>
      </c>
      <c r="AE270" s="86">
        <f t="shared" si="27"/>
        <v>2.604634710616188</v>
      </c>
    </row>
    <row r="271" spans="27:31" x14ac:dyDescent="0.2">
      <c r="AA271" s="90">
        <f t="shared" si="28"/>
        <v>267</v>
      </c>
      <c r="AB271" s="69">
        <f t="shared" si="24"/>
        <v>-0.19625983591104115</v>
      </c>
      <c r="AC271" s="69">
        <f t="shared" si="25"/>
        <v>-2.9958886042637216</v>
      </c>
      <c r="AD271" s="85">
        <f t="shared" si="26"/>
        <v>1.0314015737457667</v>
      </c>
      <c r="AE271" s="86">
        <f t="shared" si="27"/>
        <v>2.5785039343644165</v>
      </c>
    </row>
    <row r="272" spans="27:31" x14ac:dyDescent="0.2">
      <c r="AA272" s="90">
        <f t="shared" si="28"/>
        <v>268</v>
      </c>
      <c r="AB272" s="69">
        <f t="shared" si="24"/>
        <v>-0.13087311263438117</v>
      </c>
      <c r="AC272" s="69">
        <f t="shared" si="25"/>
        <v>-2.9981724810572867</v>
      </c>
      <c r="AD272" s="85">
        <f t="shared" si="26"/>
        <v>1.0209396980215011</v>
      </c>
      <c r="AE272" s="86">
        <f t="shared" si="27"/>
        <v>2.5523492450537524</v>
      </c>
    </row>
    <row r="273" spans="27:31" x14ac:dyDescent="0.2">
      <c r="AA273" s="90">
        <f t="shared" si="28"/>
        <v>269</v>
      </c>
      <c r="AB273" s="69">
        <f t="shared" si="24"/>
        <v>-6.5446524139813111E-2</v>
      </c>
      <c r="AC273" s="69">
        <f t="shared" si="25"/>
        <v>-2.999543085469174</v>
      </c>
      <c r="AD273" s="85">
        <f t="shared" si="26"/>
        <v>1.0104714438623701</v>
      </c>
      <c r="AE273" s="86">
        <f t="shared" si="27"/>
        <v>2.5261786096559251</v>
      </c>
    </row>
    <row r="274" spans="27:31" x14ac:dyDescent="0.2">
      <c r="AA274" s="90">
        <f t="shared" si="28"/>
        <v>270</v>
      </c>
      <c r="AB274" s="69">
        <f t="shared" si="24"/>
        <v>-6.8914600588609876E-16</v>
      </c>
      <c r="AC274" s="69">
        <f t="shared" si="25"/>
        <v>-3</v>
      </c>
      <c r="AD274" s="85">
        <f t="shared" si="26"/>
        <v>1</v>
      </c>
      <c r="AE274" s="86">
        <f t="shared" si="27"/>
        <v>2.5</v>
      </c>
    </row>
    <row r="275" spans="27:31" x14ac:dyDescent="0.2">
      <c r="AA275" s="90">
        <f t="shared" si="28"/>
        <v>271</v>
      </c>
      <c r="AB275" s="69">
        <f t="shared" si="24"/>
        <v>6.5446524139811738E-2</v>
      </c>
      <c r="AC275" s="69">
        <f t="shared" si="25"/>
        <v>-2.999543085469174</v>
      </c>
      <c r="AD275" s="85">
        <f t="shared" si="26"/>
        <v>0.98952855613763013</v>
      </c>
      <c r="AE275" s="86">
        <f t="shared" si="27"/>
        <v>2.4738213903440753</v>
      </c>
    </row>
    <row r="276" spans="27:31" x14ac:dyDescent="0.2">
      <c r="AA276" s="90">
        <f t="shared" si="28"/>
        <v>272</v>
      </c>
      <c r="AB276" s="69">
        <f t="shared" si="24"/>
        <v>0.13087311263437981</v>
      </c>
      <c r="AC276" s="69">
        <f t="shared" si="25"/>
        <v>-2.9981724810572872</v>
      </c>
      <c r="AD276" s="85">
        <f t="shared" si="26"/>
        <v>0.97906030197849925</v>
      </c>
      <c r="AE276" s="86">
        <f t="shared" si="27"/>
        <v>2.4476507549462481</v>
      </c>
    </row>
    <row r="277" spans="27:31" x14ac:dyDescent="0.2">
      <c r="AA277" s="90">
        <f t="shared" si="28"/>
        <v>273</v>
      </c>
      <c r="AB277" s="69">
        <f t="shared" si="24"/>
        <v>0.19625983591103979</v>
      </c>
      <c r="AC277" s="69">
        <f t="shared" si="25"/>
        <v>-2.9958886042637216</v>
      </c>
      <c r="AD277" s="85">
        <f t="shared" si="26"/>
        <v>0.96859842625423365</v>
      </c>
      <c r="AE277" s="86">
        <f t="shared" si="27"/>
        <v>2.4214960656355839</v>
      </c>
    </row>
    <row r="278" spans="27:31" x14ac:dyDescent="0.2">
      <c r="AA278" s="90">
        <f t="shared" si="28"/>
        <v>274</v>
      </c>
      <c r="AB278" s="69">
        <f t="shared" si="24"/>
        <v>0.26158677654046958</v>
      </c>
      <c r="AC278" s="69">
        <f t="shared" si="25"/>
        <v>-2.9926921507794728</v>
      </c>
      <c r="AD278" s="85">
        <f t="shared" si="26"/>
        <v>0.95814611575352482</v>
      </c>
      <c r="AE278" s="86">
        <f t="shared" si="27"/>
        <v>2.395365289383812</v>
      </c>
    </row>
    <row r="279" spans="27:31" x14ac:dyDescent="0.2">
      <c r="AA279" s="90">
        <f t="shared" si="28"/>
        <v>275</v>
      </c>
      <c r="AB279" s="69">
        <f t="shared" si="24"/>
        <v>0.32683403530371707</v>
      </c>
      <c r="AC279" s="69">
        <f t="shared" si="25"/>
        <v>-2.9885840942752369</v>
      </c>
      <c r="AD279" s="85">
        <f t="shared" si="26"/>
        <v>0.94770655435140527</v>
      </c>
      <c r="AE279" s="86">
        <f t="shared" si="27"/>
        <v>2.3692663858785132</v>
      </c>
    </row>
    <row r="280" spans="27:31" x14ac:dyDescent="0.2">
      <c r="AA280" s="90">
        <f t="shared" si="28"/>
        <v>276</v>
      </c>
      <c r="AB280" s="69">
        <f t="shared" si="24"/>
        <v>0.39198173725369867</v>
      </c>
      <c r="AC280" s="69">
        <f t="shared" si="25"/>
        <v>-2.9835656861048201</v>
      </c>
      <c r="AD280" s="85">
        <f t="shared" si="26"/>
        <v>0.93728292203940822</v>
      </c>
      <c r="AE280" s="86">
        <f t="shared" si="27"/>
        <v>2.3432073050985203</v>
      </c>
    </row>
    <row r="281" spans="27:31" x14ac:dyDescent="0.2">
      <c r="AA281" s="90">
        <f t="shared" si="28"/>
        <v>277</v>
      </c>
      <c r="AB281" s="69">
        <f t="shared" si="24"/>
        <v>0.45701003776930382</v>
      </c>
      <c r="AC281" s="69">
        <f t="shared" si="25"/>
        <v>-2.9776384549239658</v>
      </c>
      <c r="AD281" s="85">
        <f t="shared" si="26"/>
        <v>0.92687839395691141</v>
      </c>
      <c r="AE281" s="86">
        <f t="shared" si="27"/>
        <v>2.3171959848922783</v>
      </c>
    </row>
    <row r="282" spans="27:31" x14ac:dyDescent="0.2">
      <c r="AA282" s="90">
        <f t="shared" si="28"/>
        <v>278</v>
      </c>
      <c r="AB282" s="69">
        <f t="shared" si="24"/>
        <v>0.52189912860024545</v>
      </c>
      <c r="AC282" s="69">
        <f t="shared" si="25"/>
        <v>-2.9708042062247113</v>
      </c>
      <c r="AD282" s="85">
        <f t="shared" si="26"/>
        <v>0.91649613942396069</v>
      </c>
      <c r="AE282" s="86">
        <f t="shared" si="27"/>
        <v>2.2912403485599016</v>
      </c>
    </row>
    <row r="283" spans="27:31" x14ac:dyDescent="0.2">
      <c r="AA283" s="90">
        <f t="shared" si="28"/>
        <v>279</v>
      </c>
      <c r="AB283" s="69">
        <f t="shared" si="24"/>
        <v>0.58662924390086502</v>
      </c>
      <c r="AC283" s="69">
        <f t="shared" si="25"/>
        <v>-2.9630650217854133</v>
      </c>
      <c r="AD283" s="85">
        <f t="shared" si="26"/>
        <v>0.90613932097586158</v>
      </c>
      <c r="AE283" s="86">
        <f t="shared" si="27"/>
        <v>2.2653483024396537</v>
      </c>
    </row>
    <row r="284" spans="27:31" x14ac:dyDescent="0.2">
      <c r="AA284" s="90">
        <f t="shared" si="28"/>
        <v>280</v>
      </c>
      <c r="AB284" s="69">
        <f t="shared" si="24"/>
        <v>0.65118066625098736</v>
      </c>
      <c r="AC284" s="69">
        <f t="shared" si="25"/>
        <v>-2.9544232590366244</v>
      </c>
      <c r="AD284" s="85">
        <f t="shared" si="26"/>
        <v>0.895811093399842</v>
      </c>
      <c r="AE284" s="86">
        <f t="shared" si="27"/>
        <v>2.2395277334996049</v>
      </c>
    </row>
    <row r="285" spans="27:31" x14ac:dyDescent="0.2">
      <c r="AA285" s="90">
        <f t="shared" si="28"/>
        <v>281</v>
      </c>
      <c r="AB285" s="69">
        <f t="shared" si="24"/>
        <v>0.7155337326620409</v>
      </c>
      <c r="AC285" s="69">
        <f t="shared" si="25"/>
        <v>-2.9448815503429921</v>
      </c>
      <c r="AD285" s="85">
        <f t="shared" si="26"/>
        <v>0.88551460277407346</v>
      </c>
      <c r="AE285" s="86">
        <f t="shared" si="27"/>
        <v>2.2137865069351834</v>
      </c>
    </row>
    <row r="286" spans="27:31" x14ac:dyDescent="0.2">
      <c r="AA286" s="90">
        <f t="shared" si="28"/>
        <v>282</v>
      </c>
      <c r="AB286" s="69">
        <f t="shared" si="24"/>
        <v>0.77966884056659458</v>
      </c>
      <c r="AC286" s="69">
        <f t="shared" si="25"/>
        <v>-2.9344428022014175</v>
      </c>
      <c r="AD286" s="85">
        <f t="shared" si="26"/>
        <v>0.87525298550934483</v>
      </c>
      <c r="AE286" s="86">
        <f t="shared" si="27"/>
        <v>2.1881324637733619</v>
      </c>
    </row>
    <row r="287" spans="27:31" x14ac:dyDescent="0.2">
      <c r="AA287" s="90">
        <f t="shared" si="28"/>
        <v>283</v>
      </c>
      <c r="AB287" s="69">
        <f t="shared" si="24"/>
        <v>0.84356645378949346</v>
      </c>
      <c r="AC287" s="69">
        <f t="shared" si="25"/>
        <v>-2.9231101943557056</v>
      </c>
      <c r="AD287" s="85">
        <f t="shared" si="26"/>
        <v>0.86502936739368108</v>
      </c>
      <c r="AE287" s="86">
        <f t="shared" si="27"/>
        <v>2.1625734184842025</v>
      </c>
    </row>
    <row r="288" spans="27:31" x14ac:dyDescent="0.2">
      <c r="AA288" s="90">
        <f t="shared" si="28"/>
        <v>284</v>
      </c>
      <c r="AB288" s="69">
        <f t="shared" si="24"/>
        <v>0.90720710849875297</v>
      </c>
      <c r="AC288" s="69">
        <f t="shared" si="25"/>
        <v>-2.9108871788279895</v>
      </c>
      <c r="AD288" s="85">
        <f t="shared" si="26"/>
        <v>0.85484686264019949</v>
      </c>
      <c r="AE288" s="86">
        <f t="shared" si="27"/>
        <v>2.1371171566004987</v>
      </c>
    </row>
    <row r="289" spans="27:31" x14ac:dyDescent="0.2">
      <c r="AA289" s="90">
        <f t="shared" si="28"/>
        <v>285</v>
      </c>
      <c r="AB289" s="69">
        <f t="shared" si="24"/>
        <v>0.97057141913445422</v>
      </c>
      <c r="AC289" s="69">
        <f t="shared" si="25"/>
        <v>-2.8977774788672046</v>
      </c>
      <c r="AD289" s="85">
        <f t="shared" si="26"/>
        <v>0.84470857293848733</v>
      </c>
      <c r="AE289" s="86">
        <f t="shared" si="27"/>
        <v>2.111771432346218</v>
      </c>
    </row>
    <row r="290" spans="27:31" x14ac:dyDescent="0.2">
      <c r="AA290" s="90">
        <f t="shared" si="28"/>
        <v>286</v>
      </c>
      <c r="AB290" s="69">
        <f t="shared" si="24"/>
        <v>1.0336400843137477</v>
      </c>
      <c r="AC290" s="69">
        <f t="shared" si="25"/>
        <v>-2.8837850878149562</v>
      </c>
      <c r="AD290" s="85">
        <f t="shared" si="26"/>
        <v>0.83461758650980034</v>
      </c>
      <c r="AE290" s="86">
        <f t="shared" si="27"/>
        <v>2.0865439662745007</v>
      </c>
    </row>
    <row r="291" spans="27:31" x14ac:dyDescent="0.2">
      <c r="AA291" s="90">
        <f t="shared" si="28"/>
        <v>287</v>
      </c>
      <c r="AB291" s="69">
        <f t="shared" si="24"/>
        <v>1.0963938927102628</v>
      </c>
      <c r="AC291" s="69">
        <f t="shared" si="25"/>
        <v>-2.8689142678891062</v>
      </c>
      <c r="AD291" s="85">
        <f t="shared" si="26"/>
        <v>0.82457697716635803</v>
      </c>
      <c r="AE291" s="86">
        <f t="shared" si="27"/>
        <v>2.0614424429158951</v>
      </c>
    </row>
    <row r="292" spans="27:31" x14ac:dyDescent="0.2">
      <c r="AA292" s="90">
        <f t="shared" si="28"/>
        <v>288</v>
      </c>
      <c r="AB292" s="69">
        <f t="shared" si="24"/>
        <v>1.1588137289060521</v>
      </c>
      <c r="AC292" s="69">
        <f t="shared" si="25"/>
        <v>-2.8531695488854609</v>
      </c>
      <c r="AD292" s="85">
        <f t="shared" si="26"/>
        <v>0.81458980337503162</v>
      </c>
      <c r="AE292" s="86">
        <f t="shared" si="27"/>
        <v>2.0364745084375788</v>
      </c>
    </row>
    <row r="293" spans="27:31" x14ac:dyDescent="0.2">
      <c r="AA293" s="90">
        <f t="shared" si="28"/>
        <v>289</v>
      </c>
      <c r="AB293" s="69">
        <f t="shared" si="24"/>
        <v>1.2208805792143362</v>
      </c>
      <c r="AC293" s="69">
        <f t="shared" si="25"/>
        <v>-2.8365557267979509</v>
      </c>
      <c r="AD293" s="85">
        <f t="shared" si="26"/>
        <v>0.80465910732570622</v>
      </c>
      <c r="AE293" s="86">
        <f t="shared" si="27"/>
        <v>2.0116477683142655</v>
      </c>
    </row>
    <row r="294" spans="27:31" x14ac:dyDescent="0.2">
      <c r="AA294" s="90">
        <f t="shared" si="28"/>
        <v>290</v>
      </c>
      <c r="AB294" s="69">
        <f t="shared" si="24"/>
        <v>1.2825755374712555</v>
      </c>
      <c r="AC294" s="69">
        <f t="shared" si="25"/>
        <v>-2.8190778623577257</v>
      </c>
      <c r="AD294" s="85">
        <f t="shared" si="26"/>
        <v>0.79478791400459914</v>
      </c>
      <c r="AE294" s="86">
        <f t="shared" si="27"/>
        <v>1.9869697850114978</v>
      </c>
    </row>
    <row r="295" spans="27:31" x14ac:dyDescent="0.2">
      <c r="AA295" s="90">
        <f t="shared" si="28"/>
        <v>291</v>
      </c>
      <c r="AB295" s="69">
        <f t="shared" si="24"/>
        <v>1.3438798107948733</v>
      </c>
      <c r="AC295" s="69">
        <f t="shared" si="25"/>
        <v>-2.8007412794916062</v>
      </c>
      <c r="AD295" s="85">
        <f t="shared" si="26"/>
        <v>0.78497923027282024</v>
      </c>
      <c r="AE295" s="86">
        <f t="shared" si="27"/>
        <v>1.9624480756820506</v>
      </c>
    </row>
    <row r="296" spans="27:31" x14ac:dyDescent="0.2">
      <c r="AA296" s="90">
        <f t="shared" si="28"/>
        <v>292</v>
      </c>
      <c r="AB296" s="69">
        <f t="shared" si="24"/>
        <v>1.4047747253096698</v>
      </c>
      <c r="AC296" s="69">
        <f t="shared" si="25"/>
        <v>-2.7815515637003623</v>
      </c>
      <c r="AD296" s="85">
        <f t="shared" si="26"/>
        <v>0.77523604395045287</v>
      </c>
      <c r="AE296" s="86">
        <f t="shared" si="27"/>
        <v>1.9380901098761321</v>
      </c>
    </row>
    <row r="297" spans="27:31" x14ac:dyDescent="0.2">
      <c r="AA297" s="90">
        <f t="shared" si="28"/>
        <v>293</v>
      </c>
      <c r="AB297" s="69">
        <f t="shared" si="24"/>
        <v>1.4652417318347757</v>
      </c>
      <c r="AC297" s="69">
        <f t="shared" si="25"/>
        <v>-2.7615145603573215</v>
      </c>
      <c r="AD297" s="85">
        <f t="shared" si="26"/>
        <v>0.76556132290643597</v>
      </c>
      <c r="AE297" s="86">
        <f t="shared" si="27"/>
        <v>1.9139033072660898</v>
      </c>
    </row>
    <row r="298" spans="27:31" x14ac:dyDescent="0.2">
      <c r="AA298" s="90">
        <f t="shared" si="28"/>
        <v>294</v>
      </c>
      <c r="AB298" s="69">
        <f t="shared" si="24"/>
        <v>1.5252624115342521</v>
      </c>
      <c r="AC298" s="69">
        <f t="shared" si="25"/>
        <v>-2.7406363729278023</v>
      </c>
      <c r="AD298" s="85">
        <f t="shared" si="26"/>
        <v>0.75595801415451969</v>
      </c>
      <c r="AE298" s="86">
        <f t="shared" si="27"/>
        <v>1.8898950353862991</v>
      </c>
    </row>
    <row r="299" spans="27:31" x14ac:dyDescent="0.2">
      <c r="AA299" s="90">
        <f t="shared" si="28"/>
        <v>295</v>
      </c>
      <c r="AB299" s="69">
        <f t="shared" si="24"/>
        <v>1.5848184815276236</v>
      </c>
      <c r="AC299" s="69">
        <f t="shared" si="25"/>
        <v>-2.7189233611099497</v>
      </c>
      <c r="AD299" s="85">
        <f t="shared" si="26"/>
        <v>0.74642904295558021</v>
      </c>
      <c r="AE299" s="86">
        <f t="shared" si="27"/>
        <v>1.8660726073889504</v>
      </c>
    </row>
    <row r="300" spans="27:31" x14ac:dyDescent="0.2">
      <c r="AA300" s="90">
        <f t="shared" si="28"/>
        <v>296</v>
      </c>
      <c r="AB300" s="69">
        <f t="shared" si="24"/>
        <v>1.6438918004590404</v>
      </c>
      <c r="AC300" s="69">
        <f t="shared" si="25"/>
        <v>-2.6963821388975013</v>
      </c>
      <c r="AD300" s="85">
        <f t="shared" si="26"/>
        <v>0.73697731192655358</v>
      </c>
      <c r="AE300" s="86">
        <f t="shared" si="27"/>
        <v>1.8424432798163839</v>
      </c>
    </row>
    <row r="301" spans="27:31" x14ac:dyDescent="0.2">
      <c r="AA301" s="90">
        <f t="shared" si="28"/>
        <v>297</v>
      </c>
      <c r="AB301" s="69">
        <f t="shared" si="24"/>
        <v>1.7024643740232999</v>
      </c>
      <c r="AC301" s="69">
        <f t="shared" si="25"/>
        <v>-2.6730195725651038</v>
      </c>
      <c r="AD301" s="85">
        <f t="shared" si="26"/>
        <v>0.72760570015627202</v>
      </c>
      <c r="AE301" s="86">
        <f t="shared" si="27"/>
        <v>1.8190142503906799</v>
      </c>
    </row>
    <row r="302" spans="27:31" x14ac:dyDescent="0.2">
      <c r="AA302" s="90">
        <f t="shared" si="28"/>
        <v>298</v>
      </c>
      <c r="AB302" s="69">
        <f t="shared" si="24"/>
        <v>1.7605183604470891</v>
      </c>
      <c r="AC302" s="69">
        <f t="shared" si="25"/>
        <v>-2.6488427785767814</v>
      </c>
      <c r="AD302" s="85">
        <f t="shared" si="26"/>
        <v>0.71831706232846582</v>
      </c>
      <c r="AE302" s="86">
        <f t="shared" si="27"/>
        <v>1.7957926558211645</v>
      </c>
    </row>
    <row r="303" spans="27:31" x14ac:dyDescent="0.2">
      <c r="AA303" s="90">
        <f t="shared" si="28"/>
        <v>299</v>
      </c>
      <c r="AB303" s="69">
        <f t="shared" si="24"/>
        <v>1.8180360759237619</v>
      </c>
      <c r="AC303" s="69">
        <f t="shared" si="25"/>
        <v>-2.6238591214181883</v>
      </c>
      <c r="AD303" s="85">
        <f t="shared" si="26"/>
        <v>0.70911422785219813</v>
      </c>
      <c r="AE303" s="86">
        <f t="shared" si="27"/>
        <v>1.7727855696304953</v>
      </c>
    </row>
    <row r="304" spans="27:31" x14ac:dyDescent="0.2">
      <c r="AA304" s="90">
        <f t="shared" si="28"/>
        <v>300</v>
      </c>
      <c r="AB304" s="69">
        <f t="shared" si="24"/>
        <v>1.8750000000000004</v>
      </c>
      <c r="AC304" s="69">
        <f t="shared" si="25"/>
        <v>-2.598076211353316</v>
      </c>
      <c r="AD304" s="85">
        <f t="shared" si="26"/>
        <v>0.7</v>
      </c>
      <c r="AE304" s="86">
        <f t="shared" si="27"/>
        <v>1.7499999999999998</v>
      </c>
    </row>
    <row r="305" spans="27:31" x14ac:dyDescent="0.2">
      <c r="AA305" s="90">
        <f t="shared" si="28"/>
        <v>301</v>
      </c>
      <c r="AB305" s="69">
        <f t="shared" si="24"/>
        <v>1.9313927809127032</v>
      </c>
      <c r="AC305" s="69">
        <f t="shared" si="25"/>
        <v>-2.5715019021063368</v>
      </c>
      <c r="AD305" s="85">
        <f t="shared" si="26"/>
        <v>0.69097715505396751</v>
      </c>
      <c r="AE305" s="86">
        <f t="shared" si="27"/>
        <v>1.7274428876349186</v>
      </c>
    </row>
    <row r="306" spans="27:31" x14ac:dyDescent="0.2">
      <c r="AA306" s="90">
        <f t="shared" si="28"/>
        <v>302</v>
      </c>
      <c r="AB306" s="69">
        <f t="shared" si="24"/>
        <v>1.9871972408745175</v>
      </c>
      <c r="AC306" s="69">
        <f t="shared" si="25"/>
        <v>-2.5441442884692784</v>
      </c>
      <c r="AD306" s="85">
        <f t="shared" si="26"/>
        <v>0.68204844146007715</v>
      </c>
      <c r="AE306" s="86">
        <f t="shared" si="27"/>
        <v>1.7051211036501928</v>
      </c>
    </row>
    <row r="307" spans="27:31" x14ac:dyDescent="0.2">
      <c r="AA307" s="90">
        <f t="shared" si="28"/>
        <v>303</v>
      </c>
      <c r="AB307" s="69">
        <f t="shared" si="24"/>
        <v>2.0423963813063497</v>
      </c>
      <c r="AC307" s="69">
        <f t="shared" si="25"/>
        <v>-2.5160117038362726</v>
      </c>
      <c r="AD307" s="85">
        <f t="shared" si="26"/>
        <v>0.67321657899098408</v>
      </c>
      <c r="AE307" s="86">
        <f t="shared" si="27"/>
        <v>1.6830414474774602</v>
      </c>
    </row>
    <row r="308" spans="27:31" x14ac:dyDescent="0.2">
      <c r="AA308" s="90">
        <f t="shared" si="28"/>
        <v>304</v>
      </c>
      <c r="AB308" s="69">
        <f t="shared" si="24"/>
        <v>2.0969733880152983</v>
      </c>
      <c r="AC308" s="69">
        <f t="shared" si="25"/>
        <v>-2.4871127176651262</v>
      </c>
      <c r="AD308" s="85">
        <f t="shared" si="26"/>
        <v>0.66448425791755228</v>
      </c>
      <c r="AE308" s="86">
        <f t="shared" si="27"/>
        <v>1.6612106447938806</v>
      </c>
    </row>
    <row r="309" spans="27:31" x14ac:dyDescent="0.2">
      <c r="AA309" s="90">
        <f t="shared" si="28"/>
        <v>305</v>
      </c>
      <c r="AB309" s="69">
        <f t="shared" si="24"/>
        <v>2.1509116363164225</v>
      </c>
      <c r="AC309" s="69">
        <f t="shared" si="25"/>
        <v>-2.4574561328669753</v>
      </c>
      <c r="AD309" s="85">
        <f t="shared" si="26"/>
        <v>0.65585413818937233</v>
      </c>
      <c r="AE309" s="86">
        <f t="shared" si="27"/>
        <v>1.6396353454734307</v>
      </c>
    </row>
    <row r="310" spans="27:31" x14ac:dyDescent="0.2">
      <c r="AA310" s="90">
        <f t="shared" si="28"/>
        <v>306</v>
      </c>
      <c r="AB310" s="69">
        <f t="shared" si="24"/>
        <v>2.2041946960967733</v>
      </c>
      <c r="AC310" s="69">
        <f t="shared" si="25"/>
        <v>-2.4270509831248428</v>
      </c>
      <c r="AD310" s="85">
        <f t="shared" si="26"/>
        <v>0.64732884862451634</v>
      </c>
      <c r="AE310" s="86">
        <f t="shared" si="27"/>
        <v>1.6183221215612908</v>
      </c>
    </row>
    <row r="311" spans="27:31" x14ac:dyDescent="0.2">
      <c r="AA311" s="90">
        <f t="shared" si="28"/>
        <v>307</v>
      </c>
      <c r="AB311" s="69">
        <f t="shared" si="24"/>
        <v>2.2568063368201798</v>
      </c>
      <c r="AC311" s="69">
        <f t="shared" si="25"/>
        <v>-2.3959065301418789</v>
      </c>
      <c r="AD311" s="85">
        <f t="shared" si="26"/>
        <v>0.63891098610877117</v>
      </c>
      <c r="AE311" s="86">
        <f t="shared" si="27"/>
        <v>1.5972774652719279</v>
      </c>
    </row>
    <row r="312" spans="27:31" x14ac:dyDescent="0.2">
      <c r="AA312" s="90">
        <f t="shared" si="28"/>
        <v>308</v>
      </c>
      <c r="AB312" s="69">
        <f t="shared" si="24"/>
        <v>2.3087305324712193</v>
      </c>
      <c r="AC312" s="69">
        <f t="shared" si="25"/>
        <v>-2.3640322608201654</v>
      </c>
      <c r="AD312" s="85">
        <f t="shared" si="26"/>
        <v>0.63060311480460496</v>
      </c>
      <c r="AE312" s="86">
        <f t="shared" si="27"/>
        <v>1.5765077870115123</v>
      </c>
    </row>
    <row r="313" spans="27:31" x14ac:dyDescent="0.2">
      <c r="AA313" s="90">
        <f t="shared" si="28"/>
        <v>309</v>
      </c>
      <c r="AB313" s="69">
        <f t="shared" si="24"/>
        <v>2.3599514664368906</v>
      </c>
      <c r="AC313" s="69">
        <f t="shared" si="25"/>
        <v>-2.3314378843709123</v>
      </c>
      <c r="AD313" s="85">
        <f t="shared" si="26"/>
        <v>0.62240776537009745</v>
      </c>
      <c r="AE313" s="86">
        <f t="shared" si="27"/>
        <v>1.5560194134252436</v>
      </c>
    </row>
    <row r="314" spans="27:31" x14ac:dyDescent="0.2">
      <c r="AA314" s="90">
        <f t="shared" si="28"/>
        <v>310</v>
      </c>
      <c r="AB314" s="69">
        <f t="shared" si="24"/>
        <v>2.4104535363245221</v>
      </c>
      <c r="AC314" s="69">
        <f t="shared" si="25"/>
        <v>-2.2981333293569346</v>
      </c>
      <c r="AD314" s="85">
        <f t="shared" si="26"/>
        <v>0.61432743418807645</v>
      </c>
      <c r="AE314" s="86">
        <f t="shared" si="27"/>
        <v>1.5358185854701911</v>
      </c>
    </row>
    <row r="315" spans="27:31" x14ac:dyDescent="0.2">
      <c r="AA315" s="90">
        <f t="shared" si="28"/>
        <v>311</v>
      </c>
      <c r="AB315" s="69">
        <f t="shared" si="24"/>
        <v>2.4602213587144015</v>
      </c>
      <c r="AC315" s="69">
        <f t="shared" si="25"/>
        <v>-2.2641287406683168</v>
      </c>
      <c r="AD315" s="85">
        <f t="shared" si="26"/>
        <v>0.60636458260569581</v>
      </c>
      <c r="AE315" s="86">
        <f t="shared" si="27"/>
        <v>1.5159114565142395</v>
      </c>
    </row>
    <row r="316" spans="27:31" x14ac:dyDescent="0.2">
      <c r="AA316" s="90">
        <f t="shared" si="28"/>
        <v>312</v>
      </c>
      <c r="AB316" s="69">
        <f t="shared" si="24"/>
        <v>2.5092397738457168</v>
      </c>
      <c r="AC316" s="69">
        <f t="shared" si="25"/>
        <v>-2.2294344764321838</v>
      </c>
      <c r="AD316" s="85">
        <f t="shared" si="26"/>
        <v>0.59852163618468535</v>
      </c>
      <c r="AE316" s="86">
        <f t="shared" si="27"/>
        <v>1.4963040904617133</v>
      </c>
    </row>
    <row r="317" spans="27:31" x14ac:dyDescent="0.2">
      <c r="AA317" s="90">
        <f t="shared" si="28"/>
        <v>313</v>
      </c>
      <c r="AB317" s="69">
        <f t="shared" si="24"/>
        <v>2.5574938502343678</v>
      </c>
      <c r="AC317" s="69">
        <f t="shared" si="25"/>
        <v>-2.1940611048575129</v>
      </c>
      <c r="AD317" s="85">
        <f t="shared" si="26"/>
        <v>0.59080098396250125</v>
      </c>
      <c r="AE317" s="86">
        <f t="shared" si="27"/>
        <v>1.477002459906253</v>
      </c>
    </row>
    <row r="318" spans="27:31" x14ac:dyDescent="0.2">
      <c r="AA318" s="90">
        <f t="shared" si="28"/>
        <v>314</v>
      </c>
      <c r="AB318" s="69">
        <f t="shared" si="24"/>
        <v>2.604968889221237</v>
      </c>
      <c r="AC318" s="69">
        <f t="shared" si="25"/>
        <v>-2.158019401015955</v>
      </c>
      <c r="AD318" s="85">
        <f t="shared" si="26"/>
        <v>0.583204977724602</v>
      </c>
      <c r="AE318" s="86">
        <f t="shared" si="27"/>
        <v>1.458012444311505</v>
      </c>
    </row>
    <row r="319" spans="27:31" x14ac:dyDescent="0.2">
      <c r="AA319" s="90">
        <f t="shared" si="28"/>
        <v>315</v>
      </c>
      <c r="AB319" s="69">
        <f t="shared" si="24"/>
        <v>2.6516504294495524</v>
      </c>
      <c r="AC319" s="69">
        <f t="shared" si="25"/>
        <v>-2.1213203435596428</v>
      </c>
      <c r="AD319" s="85">
        <f t="shared" si="26"/>
        <v>0.57573593128807166</v>
      </c>
      <c r="AE319" s="86">
        <f t="shared" si="27"/>
        <v>1.439339828220179</v>
      </c>
    </row>
    <row r="320" spans="27:31" x14ac:dyDescent="0.2">
      <c r="AA320" s="90">
        <f t="shared" si="28"/>
        <v>316</v>
      </c>
      <c r="AB320" s="69">
        <f t="shared" si="24"/>
        <v>2.6975242512699409</v>
      </c>
      <c r="AC320" s="69">
        <f t="shared" si="25"/>
        <v>-2.0839751113769927</v>
      </c>
      <c r="AD320" s="85">
        <f t="shared" si="26"/>
        <v>0.56839611979680948</v>
      </c>
      <c r="AE320" s="86">
        <f t="shared" si="27"/>
        <v>1.4209902994920236</v>
      </c>
    </row>
    <row r="321" spans="27:31" x14ac:dyDescent="0.2">
      <c r="AA321" s="90">
        <f t="shared" si="28"/>
        <v>317</v>
      </c>
      <c r="AB321" s="69">
        <f t="shared" si="24"/>
        <v>2.7425763810718902</v>
      </c>
      <c r="AC321" s="69">
        <f t="shared" si="25"/>
        <v>-2.0459950801874949</v>
      </c>
      <c r="AD321" s="85">
        <f t="shared" si="26"/>
        <v>0.56118777902849759</v>
      </c>
      <c r="AE321" s="86">
        <f t="shared" si="27"/>
        <v>1.402969447571244</v>
      </c>
    </row>
    <row r="322" spans="27:31" x14ac:dyDescent="0.2">
      <c r="AA322" s="90">
        <f t="shared" si="28"/>
        <v>318</v>
      </c>
      <c r="AB322" s="69">
        <f t="shared" si="24"/>
        <v>2.7867930955402285</v>
      </c>
      <c r="AC322" s="69">
        <f t="shared" si="25"/>
        <v>-2.0073918190765743</v>
      </c>
      <c r="AD322" s="85">
        <f t="shared" si="26"/>
        <v>0.55411310471356345</v>
      </c>
      <c r="AE322" s="86">
        <f t="shared" si="27"/>
        <v>1.3852827617839085</v>
      </c>
    </row>
    <row r="323" spans="27:31" x14ac:dyDescent="0.2">
      <c r="AA323" s="90">
        <f t="shared" si="28"/>
        <v>319</v>
      </c>
      <c r="AB323" s="69">
        <f t="shared" si="24"/>
        <v>2.8301609258353948</v>
      </c>
      <c r="AC323" s="69">
        <f t="shared" si="25"/>
        <v>-1.9681770869715223</v>
      </c>
      <c r="AD323" s="85">
        <f t="shared" si="26"/>
        <v>0.54717425186633695</v>
      </c>
      <c r="AE323" s="86">
        <f t="shared" si="27"/>
        <v>1.3679356296658423</v>
      </c>
    </row>
    <row r="324" spans="27:31" x14ac:dyDescent="0.2">
      <c r="AA324" s="90">
        <f t="shared" si="28"/>
        <v>320</v>
      </c>
      <c r="AB324" s="69">
        <f t="shared" ref="AB324:AB364" si="29">C$11*COS(PI()*AA324/180)</f>
        <v>2.8726666616961669</v>
      </c>
      <c r="AC324" s="69">
        <f t="shared" ref="AC324:AC364" si="30">C$9*SIN(PI()*AA324/180)</f>
        <v>-1.9283628290596186</v>
      </c>
      <c r="AD324" s="85">
        <f t="shared" si="26"/>
        <v>0.54037333412861333</v>
      </c>
      <c r="AE324" s="86">
        <f t="shared" si="27"/>
        <v>1.3509333353215331</v>
      </c>
    </row>
    <row r="325" spans="27:31" x14ac:dyDescent="0.2">
      <c r="AA325" s="90">
        <f t="shared" si="28"/>
        <v>321</v>
      </c>
      <c r="AB325" s="69">
        <f t="shared" si="29"/>
        <v>2.9142973554636398</v>
      </c>
      <c r="AC325" s="69">
        <f t="shared" si="30"/>
        <v>-1.8879611731495136</v>
      </c>
      <c r="AD325" s="85">
        <f t="shared" ref="AD325:AD364" si="31">1-$C$8*COS(PI()*AA325/180)</f>
        <v>0.53371242312581768</v>
      </c>
      <c r="AE325" s="86">
        <f t="shared" ref="AE325:AE364" si="32">AD325/$AD$4</f>
        <v>1.3342810578145441</v>
      </c>
    </row>
    <row r="326" spans="27:31" x14ac:dyDescent="0.2">
      <c r="AA326" s="90">
        <f t="shared" ref="AA326:AA364" si="33">AA325+$AB$368</f>
        <v>322</v>
      </c>
      <c r="AB326" s="69">
        <f t="shared" si="29"/>
        <v>2.9550403260252058</v>
      </c>
      <c r="AC326" s="69">
        <f t="shared" si="30"/>
        <v>-1.8469844259769765</v>
      </c>
      <c r="AD326" s="85">
        <f t="shared" si="31"/>
        <v>0.52719354783596706</v>
      </c>
      <c r="AE326" s="86">
        <f t="shared" si="32"/>
        <v>1.3179838695899175</v>
      </c>
    </row>
    <row r="327" spans="27:31" x14ac:dyDescent="0.2">
      <c r="AA327" s="90">
        <f t="shared" si="33"/>
        <v>323</v>
      </c>
      <c r="AB327" s="69">
        <f t="shared" si="29"/>
        <v>2.9948831626773482</v>
      </c>
      <c r="AC327" s="69">
        <f t="shared" si="30"/>
        <v>-1.8054450694561448</v>
      </c>
      <c r="AD327" s="85">
        <f t="shared" si="31"/>
        <v>0.52081869397162439</v>
      </c>
      <c r="AE327" s="86">
        <f t="shared" si="32"/>
        <v>1.302046734929061</v>
      </c>
    </row>
    <row r="328" spans="27:31" x14ac:dyDescent="0.2">
      <c r="AA328" s="90">
        <f t="shared" si="33"/>
        <v>324</v>
      </c>
      <c r="AB328" s="69">
        <f t="shared" si="29"/>
        <v>3.0338137289060527</v>
      </c>
      <c r="AC328" s="69">
        <f t="shared" si="30"/>
        <v>-1.7633557568774201</v>
      </c>
      <c r="AD328" s="85">
        <f t="shared" si="31"/>
        <v>0.51458980337503157</v>
      </c>
      <c r="AE328" s="86">
        <f t="shared" si="32"/>
        <v>1.2864745084375788</v>
      </c>
    </row>
    <row r="329" spans="27:31" x14ac:dyDescent="0.2">
      <c r="AA329" s="90">
        <f t="shared" si="33"/>
        <v>325</v>
      </c>
      <c r="AB329" s="69">
        <f t="shared" si="29"/>
        <v>3.0718201660837186</v>
      </c>
      <c r="AC329" s="69">
        <f t="shared" si="30"/>
        <v>-1.7207293090531395</v>
      </c>
      <c r="AD329" s="85">
        <f t="shared" si="31"/>
        <v>0.50850877342660505</v>
      </c>
      <c r="AE329" s="86">
        <f t="shared" si="32"/>
        <v>1.2712719335665126</v>
      </c>
    </row>
    <row r="330" spans="27:31" x14ac:dyDescent="0.2">
      <c r="AA330" s="90">
        <f t="shared" si="33"/>
        <v>326</v>
      </c>
      <c r="AB330" s="69">
        <f t="shared" si="29"/>
        <v>3.1088908970814053</v>
      </c>
      <c r="AC330" s="69">
        <f t="shared" si="30"/>
        <v>-1.6775787104122419</v>
      </c>
      <c r="AD330" s="85">
        <f t="shared" si="31"/>
        <v>0.50257745646697516</v>
      </c>
      <c r="AE330" s="86">
        <f t="shared" si="32"/>
        <v>1.2564436411674378</v>
      </c>
    </row>
    <row r="331" spans="27:31" x14ac:dyDescent="0.2">
      <c r="AA331" s="90">
        <f t="shared" si="33"/>
        <v>327</v>
      </c>
      <c r="AB331" s="69">
        <f t="shared" si="29"/>
        <v>3.1450146297953401</v>
      </c>
      <c r="AC331" s="69">
        <f t="shared" si="30"/>
        <v>-1.6339171050450809</v>
      </c>
      <c r="AD331" s="85">
        <f t="shared" si="31"/>
        <v>0.49679765923274555</v>
      </c>
      <c r="AE331" s="86">
        <f t="shared" si="32"/>
        <v>1.2419941480818637</v>
      </c>
    </row>
    <row r="332" spans="27:31" x14ac:dyDescent="0.2">
      <c r="AA332" s="90">
        <f t="shared" si="33"/>
        <v>328</v>
      </c>
      <c r="AB332" s="69">
        <f t="shared" si="29"/>
        <v>3.1801803605865953</v>
      </c>
      <c r="AC332" s="69">
        <f t="shared" si="30"/>
        <v>-1.5897577926996174</v>
      </c>
      <c r="AD332" s="85">
        <f t="shared" si="31"/>
        <v>0.49117114230614478</v>
      </c>
      <c r="AE332" s="86">
        <f t="shared" si="32"/>
        <v>1.2279278557653619</v>
      </c>
    </row>
    <row r="333" spans="27:31" x14ac:dyDescent="0.2">
      <c r="AA333" s="90">
        <f t="shared" si="33"/>
        <v>329</v>
      </c>
      <c r="AB333" s="69">
        <f t="shared" si="29"/>
        <v>3.2143773776329203</v>
      </c>
      <c r="AC333" s="69">
        <f t="shared" si="30"/>
        <v>-1.5451142247301635</v>
      </c>
      <c r="AD333" s="85">
        <f t="shared" si="31"/>
        <v>0.48569961957873276</v>
      </c>
      <c r="AE333" s="86">
        <f t="shared" si="32"/>
        <v>1.2142490489468318</v>
      </c>
    </row>
    <row r="334" spans="27:31" x14ac:dyDescent="0.2">
      <c r="AA334" s="90">
        <f t="shared" si="33"/>
        <v>330</v>
      </c>
      <c r="AB334" s="69">
        <f t="shared" si="29"/>
        <v>3.2475952641916441</v>
      </c>
      <c r="AC334" s="69">
        <f t="shared" si="30"/>
        <v>-1.5000000000000013</v>
      </c>
      <c r="AD334" s="85">
        <f t="shared" si="31"/>
        <v>0.48038475772933698</v>
      </c>
      <c r="AE334" s="86">
        <f t="shared" si="32"/>
        <v>1.2009618943233424</v>
      </c>
    </row>
    <row r="335" spans="27:31" x14ac:dyDescent="0.2">
      <c r="AA335" s="90">
        <f t="shared" si="33"/>
        <v>331</v>
      </c>
      <c r="AB335" s="69">
        <f t="shared" si="29"/>
        <v>3.2798239017727346</v>
      </c>
      <c r="AC335" s="69">
        <f t="shared" si="30"/>
        <v>-1.4544288607390108</v>
      </c>
      <c r="AD335" s="85">
        <f t="shared" si="31"/>
        <v>0.47522817571636256</v>
      </c>
      <c r="AE335" s="86">
        <f t="shared" si="32"/>
        <v>1.1880704392909063</v>
      </c>
    </row>
    <row r="336" spans="27:31" x14ac:dyDescent="0.2">
      <c r="AA336" s="90">
        <f t="shared" si="33"/>
        <v>332</v>
      </c>
      <c r="AB336" s="69">
        <f t="shared" si="29"/>
        <v>3.311053473220976</v>
      </c>
      <c r="AC336" s="69">
        <f t="shared" si="30"/>
        <v>-1.4084146883576725</v>
      </c>
      <c r="AD336" s="85">
        <f t="shared" si="31"/>
        <v>0.47023144428464392</v>
      </c>
      <c r="AE336" s="86">
        <f t="shared" si="32"/>
        <v>1.1755786107116097</v>
      </c>
    </row>
    <row r="337" spans="27:31" x14ac:dyDescent="0.2">
      <c r="AA337" s="90">
        <f t="shared" si="33"/>
        <v>333</v>
      </c>
      <c r="AB337" s="69">
        <f t="shared" si="29"/>
        <v>3.3412744657063791</v>
      </c>
      <c r="AC337" s="69">
        <f t="shared" si="30"/>
        <v>-1.3619714992186409</v>
      </c>
      <c r="AD337" s="85">
        <f t="shared" si="31"/>
        <v>0.46539608548697931</v>
      </c>
      <c r="AE337" s="86">
        <f t="shared" si="32"/>
        <v>1.1634902137174481</v>
      </c>
    </row>
    <row r="338" spans="27:31" x14ac:dyDescent="0.2">
      <c r="AA338" s="90">
        <f t="shared" si="33"/>
        <v>334</v>
      </c>
      <c r="AB338" s="69">
        <f t="shared" si="29"/>
        <v>3.3704776736218767</v>
      </c>
      <c r="AC338" s="69">
        <f t="shared" si="30"/>
        <v>-1.3151134403672311</v>
      </c>
      <c r="AD338" s="85">
        <f t="shared" si="31"/>
        <v>0.46072357222049976</v>
      </c>
      <c r="AE338" s="86">
        <f t="shared" si="32"/>
        <v>1.1518089305512493</v>
      </c>
    </row>
    <row r="339" spans="27:31" x14ac:dyDescent="0.2">
      <c r="AA339" s="90">
        <f t="shared" si="33"/>
        <v>335</v>
      </c>
      <c r="AB339" s="69">
        <f t="shared" si="29"/>
        <v>3.3986542013874366</v>
      </c>
      <c r="AC339" s="69">
        <f t="shared" si="30"/>
        <v>-1.2678547852221</v>
      </c>
      <c r="AD339" s="85">
        <f t="shared" si="31"/>
        <v>0.45621532777801022</v>
      </c>
      <c r="AE339" s="86">
        <f t="shared" si="32"/>
        <v>1.1405383194450254</v>
      </c>
    </row>
    <row r="340" spans="27:31" x14ac:dyDescent="0.2">
      <c r="AA340" s="90">
        <f t="shared" si="33"/>
        <v>336</v>
      </c>
      <c r="AB340" s="69">
        <f t="shared" si="29"/>
        <v>3.4257954661597538</v>
      </c>
      <c r="AC340" s="69">
        <f t="shared" si="30"/>
        <v>-1.2202099292274005</v>
      </c>
      <c r="AD340" s="85">
        <f t="shared" si="31"/>
        <v>0.45187272541443946</v>
      </c>
      <c r="AE340" s="86">
        <f t="shared" si="32"/>
        <v>1.1296818135360986</v>
      </c>
    </row>
    <row r="341" spans="27:31" x14ac:dyDescent="0.2">
      <c r="AA341" s="90">
        <f t="shared" si="33"/>
        <v>337</v>
      </c>
      <c r="AB341" s="69">
        <f t="shared" si="29"/>
        <v>3.4518932004466496</v>
      </c>
      <c r="AC341" s="69">
        <f t="shared" si="30"/>
        <v>-1.1721933854678241</v>
      </c>
      <c r="AD341" s="85">
        <f t="shared" si="31"/>
        <v>0.44769708792853602</v>
      </c>
      <c r="AE341" s="86">
        <f t="shared" si="32"/>
        <v>1.1192427198213399</v>
      </c>
    </row>
    <row r="342" spans="27:31" x14ac:dyDescent="0.2">
      <c r="AA342" s="90">
        <f t="shared" si="33"/>
        <v>338</v>
      </c>
      <c r="AB342" s="69">
        <f t="shared" si="29"/>
        <v>3.4769394546254526</v>
      </c>
      <c r="AC342" s="69">
        <f t="shared" si="30"/>
        <v>-1.123819780247737</v>
      </c>
      <c r="AD342" s="85">
        <f t="shared" si="31"/>
        <v>0.44368968725992763</v>
      </c>
      <c r="AE342" s="86">
        <f t="shared" si="32"/>
        <v>1.1092242181498191</v>
      </c>
    </row>
    <row r="343" spans="27:31" x14ac:dyDescent="0.2">
      <c r="AA343" s="90">
        <f t="shared" si="33"/>
        <v>339</v>
      </c>
      <c r="AB343" s="69">
        <f t="shared" si="29"/>
        <v>3.5009265993645058</v>
      </c>
      <c r="AC343" s="69">
        <f t="shared" si="30"/>
        <v>-1.0751038486359024</v>
      </c>
      <c r="AD343" s="85">
        <f t="shared" si="31"/>
        <v>0.43985174410167915</v>
      </c>
      <c r="AE343" s="86">
        <f t="shared" si="32"/>
        <v>1.0996293602541978</v>
      </c>
    </row>
    <row r="344" spans="27:31" x14ac:dyDescent="0.2">
      <c r="AA344" s="90">
        <f t="shared" si="33"/>
        <v>340</v>
      </c>
      <c r="AB344" s="69">
        <f t="shared" si="29"/>
        <v>3.5238473279471565</v>
      </c>
      <c r="AC344" s="69">
        <f t="shared" si="30"/>
        <v>-1.0260604299770058</v>
      </c>
      <c r="AD344" s="85">
        <f t="shared" si="31"/>
        <v>0.43618442752845499</v>
      </c>
      <c r="AE344" s="86">
        <f t="shared" si="32"/>
        <v>1.0904610688211374</v>
      </c>
    </row>
    <row r="345" spans="27:31" x14ac:dyDescent="0.2">
      <c r="AA345" s="90">
        <f t="shared" si="33"/>
        <v>341</v>
      </c>
      <c r="AB345" s="69">
        <f t="shared" si="29"/>
        <v>3.5456946584974371</v>
      </c>
      <c r="AC345" s="69">
        <f t="shared" si="30"/>
        <v>-0.97670446337147254</v>
      </c>
      <c r="AD345" s="85">
        <f t="shared" si="31"/>
        <v>0.43268885464041007</v>
      </c>
      <c r="AE345" s="86">
        <f t="shared" si="32"/>
        <v>1.081722136601025</v>
      </c>
    </row>
    <row r="346" spans="27:31" x14ac:dyDescent="0.2">
      <c r="AA346" s="90">
        <f t="shared" si="33"/>
        <v>342</v>
      </c>
      <c r="AB346" s="69">
        <f t="shared" si="29"/>
        <v>3.5664619361068257</v>
      </c>
      <c r="AC346" s="69">
        <f t="shared" si="30"/>
        <v>-0.9270509831248428</v>
      </c>
      <c r="AD346" s="85">
        <f t="shared" si="31"/>
        <v>0.42936609022290795</v>
      </c>
      <c r="AE346" s="86">
        <f t="shared" si="32"/>
        <v>1.0734152255572698</v>
      </c>
    </row>
    <row r="347" spans="27:31" x14ac:dyDescent="0.2">
      <c r="AA347" s="90">
        <f t="shared" si="33"/>
        <v>343</v>
      </c>
      <c r="AB347" s="69">
        <f t="shared" si="29"/>
        <v>3.5861428348613837</v>
      </c>
      <c r="AC347" s="69">
        <f t="shared" si="30"/>
        <v>-0.87711511416820875</v>
      </c>
      <c r="AD347" s="85">
        <f t="shared" si="31"/>
        <v>0.42621714642217867</v>
      </c>
      <c r="AE347" s="86">
        <f t="shared" si="32"/>
        <v>1.0655428660554467</v>
      </c>
    </row>
    <row r="348" spans="27:31" x14ac:dyDescent="0.2">
      <c r="AA348" s="90">
        <f t="shared" si="33"/>
        <v>344</v>
      </c>
      <c r="AB348" s="69">
        <f t="shared" si="29"/>
        <v>3.604731359768695</v>
      </c>
      <c r="AC348" s="69">
        <f t="shared" si="30"/>
        <v>-0.82691206745099932</v>
      </c>
      <c r="AD348" s="85">
        <f t="shared" si="31"/>
        <v>0.42324298243700886</v>
      </c>
      <c r="AE348" s="86">
        <f t="shared" si="32"/>
        <v>1.0581074560925221</v>
      </c>
    </row>
    <row r="349" spans="27:31" x14ac:dyDescent="0.2">
      <c r="AA349" s="90">
        <f t="shared" si="33"/>
        <v>345</v>
      </c>
      <c r="AB349" s="69">
        <f t="shared" si="29"/>
        <v>3.6222218485840063</v>
      </c>
      <c r="AC349" s="69">
        <f t="shared" si="30"/>
        <v>-0.776457135307562</v>
      </c>
      <c r="AD349" s="85">
        <f t="shared" si="31"/>
        <v>0.42044450422655899</v>
      </c>
      <c r="AE349" s="86">
        <f t="shared" si="32"/>
        <v>1.0511112605663975</v>
      </c>
    </row>
    <row r="350" spans="27:31" x14ac:dyDescent="0.2">
      <c r="AA350" s="90">
        <f t="shared" si="33"/>
        <v>346</v>
      </c>
      <c r="AB350" s="69">
        <f t="shared" si="29"/>
        <v>3.6386089735349869</v>
      </c>
      <c r="AC350" s="69">
        <f t="shared" si="30"/>
        <v>-0.72576568679900366</v>
      </c>
      <c r="AD350" s="85">
        <f t="shared" si="31"/>
        <v>0.41782256423440212</v>
      </c>
      <c r="AE350" s="86">
        <f t="shared" si="32"/>
        <v>1.0445564105860052</v>
      </c>
    </row>
    <row r="351" spans="27:31" x14ac:dyDescent="0.2">
      <c r="AA351" s="90">
        <f t="shared" si="33"/>
        <v>347</v>
      </c>
      <c r="AB351" s="69">
        <f t="shared" si="29"/>
        <v>3.6538877429446317</v>
      </c>
      <c r="AC351" s="69">
        <f t="shared" si="30"/>
        <v>-0.67485316303159604</v>
      </c>
      <c r="AD351" s="85">
        <f t="shared" si="31"/>
        <v>0.41537796112885894</v>
      </c>
      <c r="AE351" s="86">
        <f t="shared" si="32"/>
        <v>1.0384449028221472</v>
      </c>
    </row>
    <row r="352" spans="27:31" x14ac:dyDescent="0.2">
      <c r="AA352" s="90">
        <f t="shared" si="33"/>
        <v>348</v>
      </c>
      <c r="AB352" s="69">
        <f t="shared" si="29"/>
        <v>3.6680535027517709</v>
      </c>
      <c r="AC352" s="69">
        <f t="shared" si="30"/>
        <v>-0.62373507245327964</v>
      </c>
      <c r="AD352" s="85">
        <f t="shared" si="31"/>
        <v>0.41311143955971663</v>
      </c>
      <c r="AE352" s="86">
        <f t="shared" si="32"/>
        <v>1.0327785988992915</v>
      </c>
    </row>
    <row r="353" spans="27:31" x14ac:dyDescent="0.2">
      <c r="AA353" s="90">
        <f t="shared" si="33"/>
        <v>349</v>
      </c>
      <c r="AB353" s="69">
        <f t="shared" si="29"/>
        <v>3.68110193792874</v>
      </c>
      <c r="AC353" s="69">
        <f t="shared" si="30"/>
        <v>-0.57242698612963405</v>
      </c>
      <c r="AD353" s="85">
        <f t="shared" si="31"/>
        <v>0.41102368993140159</v>
      </c>
      <c r="AE353" s="86">
        <f t="shared" si="32"/>
        <v>1.0275592248285039</v>
      </c>
    </row>
    <row r="354" spans="27:31" x14ac:dyDescent="0.2">
      <c r="AA354" s="90">
        <f t="shared" si="33"/>
        <v>350</v>
      </c>
      <c r="AB354" s="69">
        <f t="shared" si="29"/>
        <v>3.6930290737957798</v>
      </c>
      <c r="AC354" s="69">
        <f t="shared" si="30"/>
        <v>-0.5209445330007938</v>
      </c>
      <c r="AD354" s="85">
        <f t="shared" si="31"/>
        <v>0.40911534819267525</v>
      </c>
      <c r="AE354" s="86">
        <f t="shared" si="32"/>
        <v>1.022788370481688</v>
      </c>
    </row>
    <row r="355" spans="27:31" x14ac:dyDescent="0.2">
      <c r="AA355" s="90">
        <f t="shared" si="33"/>
        <v>351</v>
      </c>
      <c r="AB355" s="69">
        <f t="shared" si="29"/>
        <v>3.7038312772317661</v>
      </c>
      <c r="AC355" s="69">
        <f t="shared" si="30"/>
        <v>-0.46930339512069336</v>
      </c>
      <c r="AD355" s="85">
        <f t="shared" si="31"/>
        <v>0.40738699564291747</v>
      </c>
      <c r="AE355" s="86">
        <f t="shared" si="32"/>
        <v>1.0184674891072936</v>
      </c>
    </row>
    <row r="356" spans="27:31" x14ac:dyDescent="0.2">
      <c r="AA356" s="90">
        <f t="shared" si="33"/>
        <v>352</v>
      </c>
      <c r="AB356" s="69">
        <f t="shared" si="29"/>
        <v>3.7135052577808882</v>
      </c>
      <c r="AC356" s="69">
        <f t="shared" si="30"/>
        <v>-0.41751930288019767</v>
      </c>
      <c r="AD356" s="85">
        <f t="shared" si="31"/>
        <v>0.40583915875505783</v>
      </c>
      <c r="AE356" s="86">
        <f t="shared" si="32"/>
        <v>1.0145978968876446</v>
      </c>
    </row>
    <row r="357" spans="27:31" x14ac:dyDescent="0.2">
      <c r="AA357" s="90">
        <f t="shared" si="33"/>
        <v>353</v>
      </c>
      <c r="AB357" s="69">
        <f t="shared" si="29"/>
        <v>3.7220480686549573</v>
      </c>
      <c r="AC357" s="69">
        <f t="shared" si="30"/>
        <v>-0.36560803021544436</v>
      </c>
      <c r="AD357" s="85">
        <f t="shared" si="31"/>
        <v>0.40447230901520681</v>
      </c>
      <c r="AE357" s="86">
        <f t="shared" si="32"/>
        <v>1.0111807725380169</v>
      </c>
    </row>
    <row r="358" spans="27:31" x14ac:dyDescent="0.2">
      <c r="AA358" s="90">
        <f t="shared" si="33"/>
        <v>354</v>
      </c>
      <c r="AB358" s="69">
        <f t="shared" si="29"/>
        <v>3.729457107631025</v>
      </c>
      <c r="AC358" s="69">
        <f t="shared" si="30"/>
        <v>-0.31358538980296025</v>
      </c>
      <c r="AD358" s="85">
        <f t="shared" si="31"/>
        <v>0.40328686277903603</v>
      </c>
      <c r="AE358" s="86">
        <f t="shared" si="32"/>
        <v>1.00821715694759</v>
      </c>
    </row>
    <row r="359" spans="27:31" x14ac:dyDescent="0.2">
      <c r="AA359" s="90">
        <f t="shared" si="33"/>
        <v>355</v>
      </c>
      <c r="AB359" s="69">
        <f t="shared" si="29"/>
        <v>3.7357301178440459</v>
      </c>
      <c r="AC359" s="69">
        <f t="shared" si="30"/>
        <v>-0.26146722824297497</v>
      </c>
      <c r="AD359" s="85">
        <f t="shared" si="31"/>
        <v>0.40228318114495265</v>
      </c>
      <c r="AE359" s="86">
        <f t="shared" si="32"/>
        <v>1.0057079528623816</v>
      </c>
    </row>
    <row r="360" spans="27:31" x14ac:dyDescent="0.2">
      <c r="AA360" s="90">
        <f t="shared" si="33"/>
        <v>356</v>
      </c>
      <c r="AB360" s="69">
        <f t="shared" si="29"/>
        <v>3.7408651884743414</v>
      </c>
      <c r="AC360" s="69">
        <f t="shared" si="30"/>
        <v>-0.2092694212323743</v>
      </c>
      <c r="AD360" s="85">
        <f t="shared" si="31"/>
        <v>0.40146156984410541</v>
      </c>
      <c r="AE360" s="86">
        <f t="shared" si="32"/>
        <v>1.0036539246102634</v>
      </c>
    </row>
    <row r="361" spans="27:31" x14ac:dyDescent="0.2">
      <c r="AA361" s="90">
        <f t="shared" si="33"/>
        <v>357</v>
      </c>
      <c r="AB361" s="69">
        <f t="shared" si="29"/>
        <v>3.7448607553296518</v>
      </c>
      <c r="AC361" s="69">
        <f t="shared" si="30"/>
        <v>-0.1570078687288331</v>
      </c>
      <c r="AD361" s="85">
        <f t="shared" si="31"/>
        <v>0.40082227914725577</v>
      </c>
      <c r="AE361" s="86">
        <f t="shared" si="32"/>
        <v>1.0020556978681394</v>
      </c>
    </row>
    <row r="362" spans="27:31" x14ac:dyDescent="0.2">
      <c r="AA362" s="90">
        <f t="shared" si="33"/>
        <v>358</v>
      </c>
      <c r="AB362" s="69">
        <f t="shared" si="29"/>
        <v>3.7477156013216093</v>
      </c>
      <c r="AC362" s="69">
        <f t="shared" si="30"/>
        <v>-0.10469849010750247</v>
      </c>
      <c r="AD362" s="85">
        <f t="shared" si="31"/>
        <v>0.40036550378854252</v>
      </c>
      <c r="AE362" s="86">
        <f t="shared" si="32"/>
        <v>1.0009137594713562</v>
      </c>
    </row>
    <row r="363" spans="27:31" x14ac:dyDescent="0.2">
      <c r="AA363" s="90">
        <f t="shared" si="33"/>
        <v>359</v>
      </c>
      <c r="AB363" s="69">
        <f t="shared" si="29"/>
        <v>3.7494288568364671</v>
      </c>
      <c r="AC363" s="69">
        <f t="shared" si="30"/>
        <v>-5.2357219311853345E-2</v>
      </c>
      <c r="AD363" s="85">
        <f t="shared" si="31"/>
        <v>0.4000913829061653</v>
      </c>
      <c r="AE363" s="86">
        <f t="shared" si="32"/>
        <v>1.0002284572654132</v>
      </c>
    </row>
    <row r="364" spans="27:31" x14ac:dyDescent="0.2">
      <c r="AA364" s="91">
        <f t="shared" si="33"/>
        <v>360</v>
      </c>
      <c r="AB364" s="71">
        <f t="shared" si="29"/>
        <v>3.75</v>
      </c>
      <c r="AC364" s="71">
        <f t="shared" si="30"/>
        <v>-7.3508907294517201E-16</v>
      </c>
      <c r="AD364" s="87">
        <f t="shared" si="31"/>
        <v>0.4</v>
      </c>
      <c r="AE364" s="88">
        <f t="shared" si="32"/>
        <v>1</v>
      </c>
    </row>
    <row r="365" spans="27:31" x14ac:dyDescent="0.2">
      <c r="AA365" s="93"/>
      <c r="AB365" s="94"/>
      <c r="AC365" s="94"/>
      <c r="AD365" s="95"/>
      <c r="AE365" s="95"/>
    </row>
    <row r="366" spans="27:31" x14ac:dyDescent="0.2">
      <c r="AA366" s="58" t="s">
        <v>4</v>
      </c>
      <c r="AB366" s="59">
        <v>0</v>
      </c>
      <c r="AC366" s="94"/>
      <c r="AD366" s="95"/>
      <c r="AE366" s="95"/>
    </row>
    <row r="367" spans="27:31" x14ac:dyDescent="0.2">
      <c r="AA367" s="60" t="s">
        <v>92</v>
      </c>
      <c r="AB367" s="61">
        <v>360</v>
      </c>
      <c r="AC367" s="94"/>
      <c r="AD367" s="95"/>
      <c r="AE367" s="95"/>
    </row>
    <row r="368" spans="27:31" x14ac:dyDescent="0.2">
      <c r="AA368" s="62" t="s">
        <v>93</v>
      </c>
      <c r="AB368" s="66">
        <f>360/AB367</f>
        <v>1</v>
      </c>
    </row>
  </sheetData>
  <sheetProtection sheet="1" objects="1" scenarios="1"/>
  <mergeCells count="6">
    <mergeCell ref="AD2:AE2"/>
    <mergeCell ref="B3:Q3"/>
    <mergeCell ref="D8:E8"/>
    <mergeCell ref="G54:I56"/>
    <mergeCell ref="AA2:AC2"/>
    <mergeCell ref="B2:Q2"/>
  </mergeCells>
  <conditionalFormatting sqref="W6:X30">
    <cfRule type="expression" dxfId="5" priority="1" stopIfTrue="1">
      <formula>ABS($W6-$W5)&lt;$W$2</formula>
    </cfRule>
  </conditionalFormatting>
  <conditionalFormatting sqref="Y5:Y27">
    <cfRule type="expression" dxfId="4" priority="18" stopIfTrue="1">
      <formula>ABS($W6-$W5)&lt;$W$2</formula>
    </cfRule>
  </conditionalFormatting>
  <conditionalFormatting sqref="AA4:AA364">
    <cfRule type="cellIs" dxfId="3" priority="4" operator="equal">
      <formula>$C$6</formula>
    </cfRule>
  </conditionalFormatting>
  <conditionalFormatting sqref="AA4:AE364">
    <cfRule type="expression" dxfId="2" priority="17">
      <formula>$C$6=$AA4</formula>
    </cfRule>
  </conditionalFormatting>
  <conditionalFormatting sqref="AD365:AD367">
    <cfRule type="cellIs" dxfId="1" priority="11" operator="equal">
      <formula>$F$10</formula>
    </cfRule>
  </conditionalFormatting>
  <conditionalFormatting sqref="AE365:AE367">
    <cfRule type="cellIs" dxfId="0" priority="12" operator="equal">
      <formula>$F$11</formula>
    </cfRule>
  </conditionalFormatting>
  <dataValidations disablePrompts="1" count="3">
    <dataValidation type="decimal" allowBlank="1" showInputMessage="1" showErrorMessage="1" sqref="C8" xr:uid="{F6D71AE2-E07F-4D4C-97D1-08529F0295E5}">
      <formula1>0</formula1>
      <formula2>0.8</formula2>
    </dataValidation>
    <dataValidation type="whole" allowBlank="1" showInputMessage="1" showErrorMessage="1" sqref="X2:Y2 W3:Y3" xr:uid="{625F499C-7D2F-3B47-8B0C-E38C08FB3DD2}">
      <formula1>0</formula1>
      <formula2>500</formula2>
    </dataValidation>
    <dataValidation type="whole" allowBlank="1" showInputMessage="1" showErrorMessage="1" sqref="C6" xr:uid="{D12A50CE-4F42-064B-94CE-336F5C5319C8}">
      <formula1>10</formula1>
      <formula2>360</formula2>
    </dataValidation>
  </dataValidations>
  <hyperlinks>
    <hyperlink ref="X31" r:id="rId1" xr:uid="{E2D51EFD-55F0-4647-9E48-B8A552F6341A}"/>
    <hyperlink ref="V31" r:id="rId2" xr:uid="{E21AE60F-372F-0742-A4B9-317299A17877}"/>
  </hyperlinks>
  <pageMargins left="0.75" right="0.75" top="1" bottom="1" header="0.49212598499999999" footer="0.49212598499999999"/>
  <pageSetup paperSize="9" orientation="portrait" horizontalDpi="1200" verticalDpi="1200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5" name="Scroll Bar 2">
              <controlPr defaultSize="0" autoPict="0">
                <anchor moveWithCells="1">
                  <from>
                    <xdr:col>3</xdr:col>
                    <xdr:colOff>50800</xdr:colOff>
                    <xdr:row>5</xdr:row>
                    <xdr:rowOff>12700</xdr:rowOff>
                  </from>
                  <to>
                    <xdr:col>7</xdr:col>
                    <xdr:colOff>38100</xdr:colOff>
                    <xdr:row>5</xdr:row>
                    <xdr:rowOff>215900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AE076-06FD-CE49-B001-A73192BA3923}">
  <dimension ref="A2:Q98"/>
  <sheetViews>
    <sheetView showGridLines="0" workbookViewId="0">
      <selection activeCell="A6" sqref="A6"/>
    </sheetView>
  </sheetViews>
  <sheetFormatPr baseColWidth="10" defaultRowHeight="16" x14ac:dyDescent="0.2"/>
  <cols>
    <col min="1" max="1" width="10.83203125" style="4"/>
    <col min="2" max="6" width="13.33203125" style="4" customWidth="1"/>
    <col min="7" max="17" width="10.83203125" style="4"/>
  </cols>
  <sheetData>
    <row r="2" spans="2:15" x14ac:dyDescent="0.2">
      <c r="B2" s="137" t="s">
        <v>112</v>
      </c>
    </row>
    <row r="4" spans="2:15" ht="21" x14ac:dyDescent="0.25">
      <c r="B4" s="181" t="s">
        <v>122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3"/>
    </row>
    <row r="5" spans="2:15" x14ac:dyDescent="0.2">
      <c r="B5" s="171" t="s">
        <v>109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3"/>
    </row>
    <row r="6" spans="2:15" x14ac:dyDescent="0.2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2:15" x14ac:dyDescent="0.2">
      <c r="B7" s="13"/>
    </row>
    <row r="9" spans="2:15" ht="21" x14ac:dyDescent="0.25">
      <c r="B9" s="34" t="s">
        <v>66</v>
      </c>
    </row>
    <row r="12" spans="2:15" x14ac:dyDescent="0.2">
      <c r="B12" s="179" t="s">
        <v>36</v>
      </c>
      <c r="C12" s="32" t="s">
        <v>34</v>
      </c>
      <c r="D12" s="32" t="s">
        <v>35</v>
      </c>
      <c r="E12" s="32" t="s">
        <v>49</v>
      </c>
      <c r="F12" s="185" t="s">
        <v>35</v>
      </c>
    </row>
    <row r="13" spans="2:15" x14ac:dyDescent="0.2">
      <c r="B13" s="180"/>
      <c r="C13" s="33" t="s">
        <v>37</v>
      </c>
      <c r="D13" s="33" t="s">
        <v>38</v>
      </c>
      <c r="E13" s="33" t="s">
        <v>48</v>
      </c>
      <c r="F13" s="186"/>
    </row>
    <row r="14" spans="2:15" x14ac:dyDescent="0.2">
      <c r="B14" s="29" t="s">
        <v>39</v>
      </c>
      <c r="C14" s="14">
        <v>87.968999999999994</v>
      </c>
      <c r="D14" s="15">
        <v>57910000</v>
      </c>
      <c r="E14" s="16">
        <f t="shared" ref="E14:F22" si="0">LOG(C14)</f>
        <v>1.9443296550951388</v>
      </c>
      <c r="F14" s="17">
        <f t="shared" si="0"/>
        <v>7.7627535649333739</v>
      </c>
    </row>
    <row r="15" spans="2:15" x14ac:dyDescent="0.2">
      <c r="B15" s="29" t="s">
        <v>40</v>
      </c>
      <c r="C15" s="14">
        <v>224.70099999999999</v>
      </c>
      <c r="D15" s="15">
        <v>108200000</v>
      </c>
      <c r="E15" s="16">
        <f t="shared" si="0"/>
        <v>2.3516050051895583</v>
      </c>
      <c r="F15" s="17">
        <f t="shared" si="0"/>
        <v>8.0342272607705514</v>
      </c>
    </row>
    <row r="16" spans="2:15" x14ac:dyDescent="0.2">
      <c r="B16" s="30" t="s">
        <v>41</v>
      </c>
      <c r="C16" s="18">
        <v>365.25599999999997</v>
      </c>
      <c r="D16" s="19">
        <v>149600000</v>
      </c>
      <c r="E16" s="20">
        <f t="shared" si="0"/>
        <v>2.5625973587486728</v>
      </c>
      <c r="F16" s="21">
        <f t="shared" si="0"/>
        <v>8.1749315935284432</v>
      </c>
    </row>
    <row r="17" spans="2:6" x14ac:dyDescent="0.2">
      <c r="B17" s="30" t="s">
        <v>42</v>
      </c>
      <c r="C17" s="18">
        <v>686.98</v>
      </c>
      <c r="D17" s="19">
        <v>227940000</v>
      </c>
      <c r="E17" s="20">
        <f t="shared" si="0"/>
        <v>2.8369440936591537</v>
      </c>
      <c r="F17" s="21">
        <f t="shared" si="0"/>
        <v>8.3578205439383648</v>
      </c>
    </row>
    <row r="18" spans="2:6" x14ac:dyDescent="0.2">
      <c r="B18" s="29" t="s">
        <v>43</v>
      </c>
      <c r="C18" s="14">
        <v>4332.71</v>
      </c>
      <c r="D18" s="15">
        <v>778330000</v>
      </c>
      <c r="E18" s="16">
        <f t="shared" si="0"/>
        <v>3.636759621502736</v>
      </c>
      <c r="F18" s="17">
        <f t="shared" si="0"/>
        <v>8.891163770244944</v>
      </c>
    </row>
    <row r="19" spans="2:6" x14ac:dyDescent="0.2">
      <c r="B19" s="29" t="s">
        <v>44</v>
      </c>
      <c r="C19" s="14">
        <v>10759.5</v>
      </c>
      <c r="D19" s="15">
        <v>1429400000</v>
      </c>
      <c r="E19" s="16">
        <f t="shared" si="0"/>
        <v>4.0317920898911188</v>
      </c>
      <c r="F19" s="17">
        <f t="shared" si="0"/>
        <v>9.1551537777651486</v>
      </c>
    </row>
    <row r="20" spans="2:6" x14ac:dyDescent="0.2">
      <c r="B20" s="30" t="s">
        <v>45</v>
      </c>
      <c r="C20" s="18">
        <v>30685</v>
      </c>
      <c r="D20" s="19">
        <v>2870990000</v>
      </c>
      <c r="E20" s="20">
        <f t="shared" si="0"/>
        <v>4.4869261276199506</v>
      </c>
      <c r="F20" s="21">
        <f t="shared" si="0"/>
        <v>9.4580316797997508</v>
      </c>
    </row>
    <row r="21" spans="2:6" x14ac:dyDescent="0.2">
      <c r="B21" s="30" t="s">
        <v>46</v>
      </c>
      <c r="C21" s="18">
        <v>60190</v>
      </c>
      <c r="D21" s="19">
        <v>4504300000</v>
      </c>
      <c r="E21" s="20">
        <f t="shared" si="0"/>
        <v>4.7795243433247903</v>
      </c>
      <c r="F21" s="21">
        <f t="shared" si="0"/>
        <v>9.653627308132295</v>
      </c>
    </row>
    <row r="22" spans="2:6" x14ac:dyDescent="0.2">
      <c r="B22" s="31" t="s">
        <v>47</v>
      </c>
      <c r="C22" s="22">
        <v>90800</v>
      </c>
      <c r="D22" s="23">
        <v>5913520000</v>
      </c>
      <c r="E22" s="24">
        <f t="shared" si="0"/>
        <v>4.958085848521085</v>
      </c>
      <c r="F22" s="25">
        <f t="shared" si="0"/>
        <v>9.7718460699683405</v>
      </c>
    </row>
    <row r="23" spans="2:6" x14ac:dyDescent="0.2">
      <c r="C23" s="28"/>
    </row>
    <row r="24" spans="2:6" x14ac:dyDescent="0.2">
      <c r="D24" s="26"/>
    </row>
    <row r="25" spans="2:6" x14ac:dyDescent="0.2">
      <c r="D25" s="27"/>
    </row>
    <row r="35" spans="2:8" s="4" customFormat="1" x14ac:dyDescent="0.2">
      <c r="H35" s="4" t="s">
        <v>65</v>
      </c>
    </row>
    <row r="40" spans="2:8" ht="21" x14ac:dyDescent="0.25">
      <c r="B40" s="34" t="s">
        <v>83</v>
      </c>
    </row>
    <row r="43" spans="2:8" x14ac:dyDescent="0.2">
      <c r="B43" s="179" t="s">
        <v>36</v>
      </c>
      <c r="C43" s="32" t="s">
        <v>34</v>
      </c>
      <c r="D43" s="32" t="s">
        <v>35</v>
      </c>
      <c r="E43" s="32" t="s">
        <v>49</v>
      </c>
      <c r="F43" s="185" t="s">
        <v>35</v>
      </c>
    </row>
    <row r="44" spans="2:8" x14ac:dyDescent="0.2">
      <c r="B44" s="180"/>
      <c r="C44" s="33" t="s">
        <v>37</v>
      </c>
      <c r="D44" s="33" t="s">
        <v>38</v>
      </c>
      <c r="E44" s="33" t="s">
        <v>48</v>
      </c>
      <c r="F44" s="186"/>
    </row>
    <row r="45" spans="2:8" x14ac:dyDescent="0.2">
      <c r="B45" s="52" t="s">
        <v>67</v>
      </c>
      <c r="C45" s="39">
        <v>0.29477900000000001</v>
      </c>
      <c r="D45" s="40">
        <v>127969</v>
      </c>
      <c r="E45" s="41">
        <f t="shared" ref="E45:F60" si="1">LOG(C45)</f>
        <v>-0.53050345876743776</v>
      </c>
      <c r="F45" s="42">
        <f t="shared" si="1"/>
        <v>5.1071047762142507</v>
      </c>
    </row>
    <row r="46" spans="2:8" x14ac:dyDescent="0.2">
      <c r="B46" s="29" t="s">
        <v>68</v>
      </c>
      <c r="C46" s="43">
        <v>0.29826000000000003</v>
      </c>
      <c r="D46" s="15">
        <v>128971</v>
      </c>
      <c r="E46" s="16">
        <f t="shared" si="1"/>
        <v>-0.52540498647735712</v>
      </c>
      <c r="F46" s="17">
        <f t="shared" si="1"/>
        <v>5.1104920672306227</v>
      </c>
    </row>
    <row r="47" spans="2:8" x14ac:dyDescent="0.2">
      <c r="B47" s="30" t="s">
        <v>69</v>
      </c>
      <c r="C47" s="44">
        <v>0.49817899999999998</v>
      </c>
      <c r="D47" s="19">
        <v>181300</v>
      </c>
      <c r="E47" s="20">
        <f t="shared" si="1"/>
        <v>-0.30261458345615866</v>
      </c>
      <c r="F47" s="21">
        <f t="shared" si="1"/>
        <v>5.2583978040955088</v>
      </c>
    </row>
    <row r="48" spans="2:8" x14ac:dyDescent="0.2">
      <c r="B48" s="30" t="s">
        <v>70</v>
      </c>
      <c r="C48" s="44">
        <v>0.67453600000000002</v>
      </c>
      <c r="D48" s="19">
        <v>221895</v>
      </c>
      <c r="E48" s="20">
        <f t="shared" si="1"/>
        <v>-0.17099486706823469</v>
      </c>
      <c r="F48" s="21">
        <f t="shared" si="1"/>
        <v>5.3461475163064813</v>
      </c>
    </row>
    <row r="49" spans="2:6" x14ac:dyDescent="0.2">
      <c r="B49" s="29" t="s">
        <v>71</v>
      </c>
      <c r="C49" s="43">
        <v>1.7691380000000001</v>
      </c>
      <c r="D49" s="15">
        <v>421600</v>
      </c>
      <c r="E49" s="16">
        <f t="shared" si="1"/>
        <v>0.24776171097696248</v>
      </c>
      <c r="F49" s="17">
        <f t="shared" si="1"/>
        <v>5.6249006022044901</v>
      </c>
    </row>
    <row r="50" spans="2:6" x14ac:dyDescent="0.2">
      <c r="B50" s="29" t="s">
        <v>72</v>
      </c>
      <c r="C50" s="43">
        <v>3.5511810000000001</v>
      </c>
      <c r="D50" s="15">
        <v>670900</v>
      </c>
      <c r="E50" s="16">
        <f t="shared" si="1"/>
        <v>0.55037280840353731</v>
      </c>
      <c r="F50" s="17">
        <f t="shared" si="1"/>
        <v>5.8266577918758697</v>
      </c>
    </row>
    <row r="51" spans="2:6" x14ac:dyDescent="0.2">
      <c r="B51" s="30" t="s">
        <v>73</v>
      </c>
      <c r="C51" s="44">
        <v>7.1545529999999999</v>
      </c>
      <c r="D51" s="19">
        <v>1070000</v>
      </c>
      <c r="E51" s="20">
        <f t="shared" si="1"/>
        <v>0.85458250522400325</v>
      </c>
      <c r="F51" s="21">
        <f t="shared" si="1"/>
        <v>6.0293837776852097</v>
      </c>
    </row>
    <row r="52" spans="2:6" x14ac:dyDescent="0.2">
      <c r="B52" s="30" t="s">
        <v>74</v>
      </c>
      <c r="C52" s="44">
        <v>16.689019999999999</v>
      </c>
      <c r="D52" s="19">
        <v>1883000</v>
      </c>
      <c r="E52" s="20">
        <f t="shared" si="1"/>
        <v>1.2224308351161459</v>
      </c>
      <c r="F52" s="21">
        <f t="shared" si="1"/>
        <v>6.2748503200166645</v>
      </c>
    </row>
    <row r="53" spans="2:6" x14ac:dyDescent="0.2">
      <c r="B53" s="29" t="s">
        <v>75</v>
      </c>
      <c r="C53" s="43">
        <v>238.72</v>
      </c>
      <c r="D53" s="15">
        <v>11094000</v>
      </c>
      <c r="E53" s="16">
        <f t="shared" si="1"/>
        <v>2.3778888057925749</v>
      </c>
      <c r="F53" s="17">
        <f t="shared" si="1"/>
        <v>7.0450881615428163</v>
      </c>
    </row>
    <row r="54" spans="2:6" x14ac:dyDescent="0.2">
      <c r="B54" s="29" t="s">
        <v>76</v>
      </c>
      <c r="C54" s="43">
        <v>250.56620000000001</v>
      </c>
      <c r="D54" s="15">
        <v>11480000</v>
      </c>
      <c r="E54" s="16">
        <f t="shared" si="1"/>
        <v>2.3989224866760392</v>
      </c>
      <c r="F54" s="17">
        <f t="shared" si="1"/>
        <v>7.0599418880619549</v>
      </c>
    </row>
    <row r="55" spans="2:6" x14ac:dyDescent="0.2">
      <c r="B55" s="30" t="s">
        <v>77</v>
      </c>
      <c r="C55" s="44">
        <v>259.22000000000003</v>
      </c>
      <c r="D55" s="19">
        <v>11720000</v>
      </c>
      <c r="E55" s="20">
        <f t="shared" si="1"/>
        <v>2.4136685062824736</v>
      </c>
      <c r="F55" s="21">
        <f t="shared" si="1"/>
        <v>7.0689276116820716</v>
      </c>
    </row>
    <row r="56" spans="2:6" x14ac:dyDescent="0.2">
      <c r="B56" s="30" t="s">
        <v>78</v>
      </c>
      <c r="C56" s="44">
        <v>259.65280000000001</v>
      </c>
      <c r="D56" s="19">
        <v>11737000</v>
      </c>
      <c r="E56" s="20">
        <f t="shared" si="1"/>
        <v>2.4143930102277928</v>
      </c>
      <c r="F56" s="21">
        <f t="shared" si="1"/>
        <v>7.069557104582695</v>
      </c>
    </row>
    <row r="57" spans="2:6" x14ac:dyDescent="0.2">
      <c r="B57" s="29" t="s">
        <v>79</v>
      </c>
      <c r="C57" s="43">
        <v>631</v>
      </c>
      <c r="D57" s="15">
        <v>21200000</v>
      </c>
      <c r="E57" s="16">
        <f t="shared" si="1"/>
        <v>2.8000293592441343</v>
      </c>
      <c r="F57" s="17">
        <f t="shared" si="1"/>
        <v>7.3263358609287517</v>
      </c>
    </row>
    <row r="58" spans="2:6" x14ac:dyDescent="0.2">
      <c r="B58" s="29" t="s">
        <v>80</v>
      </c>
      <c r="C58" s="43">
        <v>692</v>
      </c>
      <c r="D58" s="15">
        <v>22600000</v>
      </c>
      <c r="E58" s="16">
        <f t="shared" si="1"/>
        <v>2.840106094456758</v>
      </c>
      <c r="F58" s="17">
        <f t="shared" si="1"/>
        <v>7.3541084391474012</v>
      </c>
    </row>
    <row r="59" spans="2:6" x14ac:dyDescent="0.2">
      <c r="B59" s="30" t="s">
        <v>81</v>
      </c>
      <c r="C59" s="44">
        <v>735</v>
      </c>
      <c r="D59" s="19">
        <v>23500000</v>
      </c>
      <c r="E59" s="20">
        <f t="shared" si="1"/>
        <v>2.8662873390841948</v>
      </c>
      <c r="F59" s="21">
        <f t="shared" si="1"/>
        <v>7.3710678622717358</v>
      </c>
    </row>
    <row r="60" spans="2:6" x14ac:dyDescent="0.2">
      <c r="B60" s="53" t="s">
        <v>82</v>
      </c>
      <c r="C60" s="45">
        <v>758</v>
      </c>
      <c r="D60" s="46">
        <v>23700000</v>
      </c>
      <c r="E60" s="47">
        <f t="shared" si="1"/>
        <v>2.8796692056320534</v>
      </c>
      <c r="F60" s="48">
        <f t="shared" si="1"/>
        <v>7.3747483460101035</v>
      </c>
    </row>
    <row r="61" spans="2:6" x14ac:dyDescent="0.2">
      <c r="B61" s="49"/>
      <c r="C61" s="50"/>
      <c r="D61" s="51"/>
    </row>
    <row r="62" spans="2:6" x14ac:dyDescent="0.2">
      <c r="B62" s="49"/>
      <c r="C62" s="50"/>
      <c r="D62" s="51"/>
    </row>
    <row r="65" spans="2:8" x14ac:dyDescent="0.2">
      <c r="H65" s="4" t="s">
        <v>65</v>
      </c>
    </row>
    <row r="67" spans="2:8" s="4" customFormat="1" x14ac:dyDescent="0.2"/>
    <row r="71" spans="2:8" ht="21" x14ac:dyDescent="0.25">
      <c r="B71" s="34" t="s">
        <v>84</v>
      </c>
    </row>
    <row r="74" spans="2:8" x14ac:dyDescent="0.2">
      <c r="B74" s="179" t="s">
        <v>36</v>
      </c>
      <c r="C74" s="32" t="s">
        <v>34</v>
      </c>
      <c r="D74" s="32" t="s">
        <v>35</v>
      </c>
      <c r="E74" s="32" t="s">
        <v>49</v>
      </c>
      <c r="F74" s="185" t="s">
        <v>35</v>
      </c>
    </row>
    <row r="75" spans="2:8" x14ac:dyDescent="0.2">
      <c r="B75" s="184"/>
      <c r="C75" s="33" t="s">
        <v>37</v>
      </c>
      <c r="D75" s="33" t="s">
        <v>38</v>
      </c>
      <c r="E75" s="33" t="s">
        <v>48</v>
      </c>
      <c r="F75" s="187"/>
    </row>
    <row r="76" spans="2:8" x14ac:dyDescent="0.2">
      <c r="B76" s="52" t="s">
        <v>50</v>
      </c>
      <c r="C76" s="39">
        <v>0.57499999999999996</v>
      </c>
      <c r="D76" s="40">
        <v>133583</v>
      </c>
      <c r="E76" s="41">
        <f t="shared" ref="E76:F90" si="2">LOG(C76)</f>
        <v>-0.24033215531036956</v>
      </c>
      <c r="F76" s="42">
        <f t="shared" si="2"/>
        <v>5.1257511926009087</v>
      </c>
    </row>
    <row r="77" spans="2:8" x14ac:dyDescent="0.2">
      <c r="B77" s="29" t="s">
        <v>51</v>
      </c>
      <c r="C77" s="43">
        <v>0.60189999999999999</v>
      </c>
      <c r="D77" s="15">
        <v>137640</v>
      </c>
      <c r="E77" s="16">
        <f t="shared" si="2"/>
        <v>-0.2204756566752101</v>
      </c>
      <c r="F77" s="17">
        <f t="shared" si="2"/>
        <v>5.1387446639488923</v>
      </c>
    </row>
    <row r="78" spans="2:8" x14ac:dyDescent="0.2">
      <c r="B78" s="30" t="s">
        <v>52</v>
      </c>
      <c r="C78" s="44">
        <v>0.61299999999999999</v>
      </c>
      <c r="D78" s="19">
        <v>139350</v>
      </c>
      <c r="E78" s="20">
        <f t="shared" si="2"/>
        <v>-0.21253952548158497</v>
      </c>
      <c r="F78" s="21">
        <f t="shared" si="2"/>
        <v>5.1441069730493227</v>
      </c>
    </row>
    <row r="79" spans="2:8" x14ac:dyDescent="0.2">
      <c r="B79" s="30" t="s">
        <v>53</v>
      </c>
      <c r="C79" s="44">
        <v>0.62849999999999995</v>
      </c>
      <c r="D79" s="19">
        <v>141700</v>
      </c>
      <c r="E79" s="20">
        <f t="shared" si="2"/>
        <v>-0.20169471797802349</v>
      </c>
      <c r="F79" s="21">
        <f t="shared" si="2"/>
        <v>5.1513698502474607</v>
      </c>
    </row>
    <row r="80" spans="2:8" x14ac:dyDescent="0.2">
      <c r="B80" s="29" t="s">
        <v>54</v>
      </c>
      <c r="C80" s="43">
        <v>0.69420000000000004</v>
      </c>
      <c r="D80" s="15">
        <v>151422</v>
      </c>
      <c r="E80" s="16">
        <f t="shared" si="2"/>
        <v>-0.15851539066460679</v>
      </c>
      <c r="F80" s="17">
        <f t="shared" si="2"/>
        <v>5.1801889780998955</v>
      </c>
    </row>
    <row r="81" spans="2:6" x14ac:dyDescent="0.2">
      <c r="B81" s="29" t="s">
        <v>55</v>
      </c>
      <c r="C81" s="43">
        <v>0.69450000000000001</v>
      </c>
      <c r="D81" s="15">
        <v>151472</v>
      </c>
      <c r="E81" s="16">
        <f t="shared" si="2"/>
        <v>-0.15832774992636561</v>
      </c>
      <c r="F81" s="17">
        <f t="shared" si="2"/>
        <v>5.1803323597733018</v>
      </c>
    </row>
    <row r="82" spans="2:6" x14ac:dyDescent="0.2">
      <c r="B82" s="30" t="s">
        <v>56</v>
      </c>
      <c r="C82" s="44">
        <v>0.94242199999999998</v>
      </c>
      <c r="D82" s="19">
        <v>185520</v>
      </c>
      <c r="E82" s="20">
        <f t="shared" si="2"/>
        <v>-2.5754584221786173E-2</v>
      </c>
      <c r="F82" s="21">
        <f t="shared" si="2"/>
        <v>5.2683907356299313</v>
      </c>
    </row>
    <row r="83" spans="2:6" x14ac:dyDescent="0.2">
      <c r="B83" s="30" t="s">
        <v>57</v>
      </c>
      <c r="C83" s="44">
        <v>1.3702179999999999</v>
      </c>
      <c r="D83" s="19">
        <v>238020</v>
      </c>
      <c r="E83" s="20">
        <f t="shared" si="2"/>
        <v>0.13678966837189738</v>
      </c>
      <c r="F83" s="21">
        <f t="shared" si="2"/>
        <v>5.3766134508577945</v>
      </c>
    </row>
    <row r="84" spans="2:6" x14ac:dyDescent="0.2">
      <c r="B84" s="29" t="s">
        <v>58</v>
      </c>
      <c r="C84" s="43">
        <v>1.887802</v>
      </c>
      <c r="D84" s="15">
        <v>294660</v>
      </c>
      <c r="E84" s="16">
        <f t="shared" si="2"/>
        <v>0.27595644185995388</v>
      </c>
      <c r="F84" s="17">
        <f t="shared" si="2"/>
        <v>5.4693211845152474</v>
      </c>
    </row>
    <row r="85" spans="2:6" x14ac:dyDescent="0.2">
      <c r="B85" s="29" t="s">
        <v>59</v>
      </c>
      <c r="C85" s="43">
        <v>2.7369150000000002</v>
      </c>
      <c r="D85" s="15">
        <v>377400</v>
      </c>
      <c r="E85" s="16">
        <f t="shared" si="2"/>
        <v>0.4372613097944173</v>
      </c>
      <c r="F85" s="17">
        <f t="shared" si="2"/>
        <v>5.5768018958289129</v>
      </c>
    </row>
    <row r="86" spans="2:6" x14ac:dyDescent="0.2">
      <c r="B86" s="30" t="s">
        <v>60</v>
      </c>
      <c r="C86" s="44">
        <v>4.5175000000000001</v>
      </c>
      <c r="D86" s="19">
        <v>527040</v>
      </c>
      <c r="E86" s="20">
        <f t="shared" si="2"/>
        <v>0.65489816123296951</v>
      </c>
      <c r="F86" s="21">
        <f t="shared" si="2"/>
        <v>5.7218435774896603</v>
      </c>
    </row>
    <row r="87" spans="2:6" x14ac:dyDescent="0.2">
      <c r="B87" s="30" t="s">
        <v>61</v>
      </c>
      <c r="C87" s="44">
        <v>15.94542</v>
      </c>
      <c r="D87" s="19">
        <v>1221850</v>
      </c>
      <c r="E87" s="20">
        <f t="shared" si="2"/>
        <v>1.2026359629819341</v>
      </c>
      <c r="F87" s="21">
        <f t="shared" si="2"/>
        <v>6.0870178931644547</v>
      </c>
    </row>
    <row r="88" spans="2:6" x14ac:dyDescent="0.2">
      <c r="B88" s="29" t="s">
        <v>62</v>
      </c>
      <c r="C88" s="43">
        <v>21.276610000000002</v>
      </c>
      <c r="D88" s="15">
        <v>1481000</v>
      </c>
      <c r="E88" s="16">
        <f t="shared" si="2"/>
        <v>1.3279024330414879</v>
      </c>
      <c r="F88" s="17">
        <f t="shared" si="2"/>
        <v>6.1705550585212086</v>
      </c>
    </row>
    <row r="89" spans="2:6" x14ac:dyDescent="0.2">
      <c r="B89" s="29" t="s">
        <v>63</v>
      </c>
      <c r="C89" s="43">
        <v>79.330179999999999</v>
      </c>
      <c r="D89" s="15">
        <v>3561300</v>
      </c>
      <c r="E89" s="16">
        <f t="shared" si="2"/>
        <v>1.8994384397004982</v>
      </c>
      <c r="F89" s="17">
        <f t="shared" si="2"/>
        <v>6.5516085597053531</v>
      </c>
    </row>
    <row r="90" spans="2:6" x14ac:dyDescent="0.2">
      <c r="B90" s="53" t="s">
        <v>64</v>
      </c>
      <c r="C90" s="45">
        <v>550.48</v>
      </c>
      <c r="D90" s="46">
        <v>12952000</v>
      </c>
      <c r="E90" s="47">
        <f t="shared" si="2"/>
        <v>2.7407415448383361</v>
      </c>
      <c r="F90" s="48">
        <f t="shared" si="2"/>
        <v>7.1123368357453174</v>
      </c>
    </row>
    <row r="98" spans="8:8" x14ac:dyDescent="0.2">
      <c r="H98" s="4" t="s">
        <v>65</v>
      </c>
    </row>
  </sheetData>
  <sheetProtection sheet="1" objects="1" scenarios="1"/>
  <mergeCells count="8">
    <mergeCell ref="B12:B13"/>
    <mergeCell ref="B4:O4"/>
    <mergeCell ref="B74:B75"/>
    <mergeCell ref="F12:F13"/>
    <mergeCell ref="F74:F75"/>
    <mergeCell ref="B43:B44"/>
    <mergeCell ref="F43:F44"/>
    <mergeCell ref="B5:O5"/>
  </mergeCells>
  <hyperlinks>
    <hyperlink ref="B2" r:id="rId1" xr:uid="{6D3B4D42-D7E8-0143-9404-FB7A7342398B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FD3D3-3A13-A34B-A5B2-07571344D145}">
  <dimension ref="A1"/>
  <sheetViews>
    <sheetView showGridLines="0" workbookViewId="0">
      <selection activeCell="S33" sqref="S33"/>
    </sheetView>
  </sheetViews>
  <sheetFormatPr baseColWidth="10" defaultRowHeight="16" x14ac:dyDescent="0.2"/>
  <sheetData/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Law 1 - Elliptical Orbit</vt:lpstr>
      <vt:lpstr>Law 2 - Equal Areas</vt:lpstr>
      <vt:lpstr>Law 3 - Distance vs. Speed</vt:lpstr>
      <vt:lpstr>Background Informarion</vt:lpstr>
    </vt:vector>
  </TitlesOfParts>
  <Manager/>
  <Company>Astronomy Morsels</Company>
  <LinksUpToDate>false</LinksUpToDate>
  <SharedDoc>false</SharedDoc>
  <HyperlinkBase>www.astronomy-morsels.ch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Kepler's Laws</dc:title>
  <dc:subject/>
  <dc:creator>Anton Viola</dc:creator>
  <cp:keywords/>
  <dc:description/>
  <cp:lastModifiedBy>Anton Viola</cp:lastModifiedBy>
  <dcterms:created xsi:type="dcterms:W3CDTF">2024-04-18T09:35:16Z</dcterms:created>
  <dcterms:modified xsi:type="dcterms:W3CDTF">2024-05-19T14:45:47Z</dcterms:modified>
  <cp:category/>
</cp:coreProperties>
</file>