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898B6DB9-4261-6249-B993-3F6CD0456915}" xr6:coauthVersionLast="47" xr6:coauthVersionMax="47" xr10:uidLastSave="{00000000-0000-0000-0000-000000000000}"/>
  <bookViews>
    <workbookView xWindow="11060" yWindow="500" windowWidth="32760" windowHeight="27060" xr2:uid="{00000000-000D-0000-FFFF-FFFF00000000}"/>
  </bookViews>
  <sheets>
    <sheet name="Introduction" sheetId="8" r:id="rId1"/>
    <sheet name="Article" sheetId="7" r:id="rId2"/>
    <sheet name="Fig. 3" sheetId="6" r:id="rId3"/>
    <sheet name="Fig. 3 (data)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I6" i="1"/>
  <c r="J6" i="1"/>
  <c r="M5" i="1"/>
  <c r="N5" i="1"/>
  <c r="C7" i="1"/>
  <c r="D7" i="1"/>
  <c r="F7" i="1"/>
  <c r="G7" i="1"/>
  <c r="I7" i="1"/>
  <c r="J7" i="1"/>
  <c r="L6" i="1"/>
  <c r="N6" i="1"/>
  <c r="M6" i="1"/>
  <c r="C8" i="1"/>
  <c r="D8" i="1"/>
  <c r="F8" i="1"/>
  <c r="G8" i="1"/>
  <c r="I8" i="1"/>
  <c r="J8" i="1"/>
  <c r="C9" i="1"/>
  <c r="D9" i="1"/>
  <c r="F9" i="1"/>
  <c r="G9" i="1"/>
  <c r="I9" i="1"/>
  <c r="J9" i="1"/>
  <c r="C10" i="1"/>
  <c r="C11" i="1"/>
  <c r="D10" i="1"/>
  <c r="F10" i="1"/>
  <c r="F11" i="1"/>
  <c r="G10" i="1"/>
  <c r="I10" i="1"/>
  <c r="I11" i="1"/>
  <c r="J10" i="1"/>
  <c r="J11" i="1"/>
  <c r="D11" i="1"/>
  <c r="G11" i="1"/>
  <c r="C12" i="1"/>
  <c r="D12" i="1"/>
  <c r="F12" i="1"/>
  <c r="F13" i="1"/>
  <c r="G12" i="1"/>
  <c r="I12" i="1"/>
  <c r="I13" i="1"/>
  <c r="J12" i="1"/>
  <c r="J13" i="1"/>
  <c r="C13" i="1"/>
  <c r="D13" i="1"/>
  <c r="G13" i="1"/>
  <c r="C14" i="1"/>
  <c r="C15" i="1"/>
  <c r="D14" i="1"/>
  <c r="F14" i="1"/>
  <c r="F15" i="1"/>
  <c r="G14" i="1"/>
  <c r="I14" i="1"/>
  <c r="I15" i="1"/>
  <c r="J14" i="1"/>
  <c r="J15" i="1"/>
  <c r="D15" i="1"/>
  <c r="G15" i="1"/>
  <c r="C16" i="1"/>
  <c r="C17" i="1"/>
  <c r="D16" i="1"/>
  <c r="F16" i="1"/>
  <c r="F17" i="1"/>
  <c r="G16" i="1"/>
  <c r="I16" i="1"/>
  <c r="I17" i="1"/>
  <c r="J16" i="1"/>
  <c r="J17" i="1"/>
  <c r="D17" i="1"/>
  <c r="G17" i="1"/>
  <c r="C18" i="1"/>
  <c r="C19" i="1"/>
  <c r="D18" i="1"/>
  <c r="F18" i="1"/>
  <c r="F19" i="1"/>
  <c r="G18" i="1"/>
  <c r="I18" i="1"/>
  <c r="I19" i="1"/>
  <c r="J18" i="1"/>
  <c r="D19" i="1"/>
  <c r="G19" i="1"/>
  <c r="J19" i="1"/>
  <c r="C20" i="1"/>
  <c r="C21" i="1"/>
  <c r="D20" i="1"/>
  <c r="F20" i="1"/>
  <c r="F21" i="1"/>
  <c r="G20" i="1"/>
  <c r="I20" i="1"/>
  <c r="I21" i="1"/>
  <c r="J20" i="1"/>
  <c r="J21" i="1"/>
  <c r="D21" i="1"/>
  <c r="G21" i="1"/>
  <c r="C22" i="1"/>
  <c r="C23" i="1"/>
  <c r="D22" i="1"/>
  <c r="F22" i="1"/>
  <c r="F23" i="1"/>
  <c r="G22" i="1"/>
  <c r="I22" i="1"/>
  <c r="J22" i="1"/>
  <c r="D23" i="1"/>
  <c r="G23" i="1"/>
  <c r="I23" i="1"/>
  <c r="J23" i="1"/>
  <c r="C24" i="1"/>
  <c r="C25" i="1"/>
  <c r="D24" i="1"/>
  <c r="F24" i="1"/>
  <c r="F25" i="1"/>
  <c r="G24" i="1"/>
  <c r="I24" i="1"/>
  <c r="I25" i="1"/>
  <c r="J24" i="1"/>
  <c r="J25" i="1"/>
  <c r="D25" i="1"/>
  <c r="G25" i="1"/>
  <c r="C26" i="1"/>
  <c r="D26" i="1"/>
  <c r="F26" i="1"/>
  <c r="F27" i="1"/>
  <c r="G26" i="1"/>
  <c r="I26" i="1"/>
  <c r="I27" i="1"/>
  <c r="J26" i="1"/>
  <c r="J27" i="1"/>
  <c r="C27" i="1"/>
  <c r="D27" i="1"/>
  <c r="G27" i="1"/>
  <c r="C28" i="1"/>
  <c r="C29" i="1"/>
  <c r="D28" i="1"/>
  <c r="F28" i="1"/>
  <c r="F29" i="1"/>
  <c r="G28" i="1"/>
  <c r="I28" i="1"/>
  <c r="I29" i="1"/>
  <c r="J28" i="1"/>
  <c r="J29" i="1"/>
  <c r="D29" i="1"/>
  <c r="G29" i="1"/>
  <c r="C30" i="1"/>
  <c r="C31" i="1"/>
  <c r="D30" i="1"/>
  <c r="F30" i="1"/>
  <c r="F31" i="1"/>
  <c r="G30" i="1"/>
  <c r="I30" i="1"/>
  <c r="I31" i="1"/>
  <c r="J30" i="1"/>
  <c r="J31" i="1"/>
  <c r="D31" i="1"/>
  <c r="G31" i="1"/>
  <c r="L65535" i="1"/>
  <c r="N65535" i="1"/>
  <c r="M65535" i="1"/>
  <c r="L7" i="1"/>
  <c r="L8" i="1"/>
  <c r="M7" i="1"/>
  <c r="N7" i="1"/>
  <c r="M8" i="1"/>
  <c r="N8" i="1"/>
  <c r="L9" i="1"/>
  <c r="L10" i="1"/>
  <c r="M9" i="1"/>
  <c r="N9" i="1"/>
  <c r="M10" i="1"/>
  <c r="N10" i="1"/>
  <c r="L11" i="1"/>
  <c r="L12" i="1"/>
  <c r="M11" i="1"/>
  <c r="N11" i="1"/>
  <c r="N12" i="1"/>
  <c r="L13" i="1"/>
  <c r="M12" i="1"/>
  <c r="L14" i="1"/>
  <c r="M13" i="1"/>
  <c r="N13" i="1"/>
  <c r="M14" i="1"/>
  <c r="N14" i="1"/>
  <c r="L15" i="1"/>
  <c r="M15" i="1"/>
  <c r="N15" i="1"/>
  <c r="L16" i="1"/>
  <c r="L17" i="1"/>
  <c r="M16" i="1"/>
  <c r="N16" i="1"/>
  <c r="M17" i="1"/>
  <c r="N17" i="1"/>
  <c r="L18" i="1"/>
  <c r="L19" i="1"/>
  <c r="N18" i="1"/>
  <c r="M18" i="1"/>
  <c r="N19" i="1"/>
  <c r="L20" i="1"/>
  <c r="M19" i="1"/>
  <c r="N20" i="1"/>
  <c r="L21" i="1"/>
  <c r="M20" i="1"/>
  <c r="M21" i="1"/>
  <c r="N21" i="1"/>
  <c r="L22" i="1"/>
  <c r="N22" i="1"/>
  <c r="L23" i="1"/>
  <c r="M22" i="1"/>
  <c r="L24" i="1"/>
  <c r="M23" i="1"/>
  <c r="N23" i="1"/>
  <c r="M24" i="1"/>
  <c r="N24" i="1"/>
  <c r="L25" i="1"/>
  <c r="L26" i="1"/>
  <c r="M25" i="1"/>
  <c r="N25" i="1"/>
  <c r="N26" i="1"/>
  <c r="M26" i="1"/>
  <c r="L27" i="1"/>
  <c r="N27" i="1"/>
  <c r="L28" i="1"/>
  <c r="M27" i="1"/>
  <c r="M28" i="1"/>
  <c r="N28" i="1"/>
  <c r="L29" i="1"/>
  <c r="L30" i="1"/>
  <c r="M29" i="1"/>
  <c r="N29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L37" i="1"/>
  <c r="M36" i="1"/>
  <c r="N36" i="1"/>
  <c r="L38" i="1"/>
  <c r="N37" i="1"/>
  <c r="M37" i="1"/>
  <c r="N38" i="1"/>
  <c r="L39" i="1"/>
  <c r="M38" i="1"/>
  <c r="L40" i="1"/>
  <c r="M39" i="1"/>
  <c r="N39" i="1"/>
  <c r="L41" i="1"/>
  <c r="M40" i="1"/>
  <c r="N40" i="1"/>
  <c r="N41" i="1"/>
  <c r="M41" i="1"/>
  <c r="L42" i="1"/>
  <c r="M42" i="1"/>
  <c r="L43" i="1"/>
  <c r="N42" i="1"/>
  <c r="L44" i="1"/>
  <c r="M43" i="1"/>
  <c r="N43" i="1"/>
  <c r="L45" i="1"/>
  <c r="M44" i="1"/>
  <c r="N44" i="1"/>
  <c r="M45" i="1"/>
  <c r="N45" i="1"/>
  <c r="L46" i="1"/>
  <c r="L47" i="1"/>
  <c r="M46" i="1"/>
  <c r="N46" i="1"/>
  <c r="N47" i="1"/>
  <c r="L48" i="1"/>
  <c r="M47" i="1"/>
  <c r="L49" i="1"/>
  <c r="M48" i="1"/>
  <c r="N48" i="1"/>
  <c r="M49" i="1"/>
  <c r="N49" i="1"/>
  <c r="L50" i="1"/>
  <c r="L51" i="1"/>
  <c r="M50" i="1"/>
  <c r="N50" i="1"/>
  <c r="N51" i="1"/>
  <c r="M51" i="1"/>
  <c r="L52" i="1"/>
  <c r="M52" i="1"/>
  <c r="N52" i="1"/>
  <c r="L53" i="1"/>
  <c r="M53" i="1"/>
  <c r="L54" i="1"/>
  <c r="N53" i="1"/>
  <c r="N54" i="1"/>
  <c r="L55" i="1"/>
  <c r="M54" i="1"/>
  <c r="L56" i="1"/>
  <c r="M55" i="1"/>
  <c r="N55" i="1"/>
  <c r="N56" i="1"/>
  <c r="L57" i="1"/>
  <c r="M56" i="1"/>
  <c r="M57" i="1"/>
  <c r="N57" i="1"/>
  <c r="L58" i="1"/>
  <c r="L59" i="1"/>
  <c r="N58" i="1"/>
  <c r="M58" i="1"/>
  <c r="L60" i="1"/>
  <c r="M59" i="1"/>
  <c r="N59" i="1"/>
  <c r="L61" i="1"/>
  <c r="M60" i="1"/>
  <c r="N60" i="1"/>
  <c r="L62" i="1"/>
  <c r="M61" i="1"/>
  <c r="N61" i="1"/>
  <c r="N62" i="1"/>
  <c r="M62" i="1"/>
  <c r="L63" i="1"/>
  <c r="L64" i="1"/>
  <c r="N63" i="1"/>
  <c r="M63" i="1"/>
  <c r="M64" i="1"/>
  <c r="N64" i="1"/>
  <c r="L65" i="1"/>
  <c r="M65" i="1"/>
  <c r="N65" i="1"/>
  <c r="L66" i="1"/>
  <c r="N66" i="1"/>
  <c r="M66" i="1"/>
  <c r="L67" i="1"/>
  <c r="N67" i="1"/>
  <c r="M67" i="1"/>
  <c r="L68" i="1"/>
  <c r="M68" i="1"/>
  <c r="L69" i="1"/>
  <c r="N68" i="1"/>
  <c r="M69" i="1"/>
  <c r="L70" i="1"/>
  <c r="N69" i="1"/>
  <c r="N70" i="1"/>
  <c r="L71" i="1"/>
  <c r="M70" i="1"/>
  <c r="N71" i="1"/>
  <c r="M71" i="1"/>
  <c r="L72" i="1"/>
  <c r="L73" i="1"/>
  <c r="M72" i="1"/>
  <c r="N72" i="1"/>
  <c r="M73" i="1"/>
  <c r="N73" i="1"/>
  <c r="L74" i="1"/>
  <c r="M74" i="1"/>
  <c r="L75" i="1"/>
  <c r="N74" i="1"/>
  <c r="L76" i="1"/>
  <c r="N75" i="1"/>
  <c r="M75" i="1"/>
  <c r="M76" i="1"/>
  <c r="N76" i="1"/>
  <c r="L77" i="1"/>
  <c r="N77" i="1"/>
  <c r="M77" i="1"/>
  <c r="L78" i="1"/>
  <c r="N78" i="1"/>
  <c r="M78" i="1"/>
  <c r="L79" i="1"/>
  <c r="N79" i="1"/>
  <c r="M79" i="1"/>
  <c r="L80" i="1"/>
  <c r="N80" i="1"/>
  <c r="M80" i="1"/>
  <c r="L81" i="1"/>
  <c r="M81" i="1"/>
  <c r="N81" i="1"/>
  <c r="L82" i="1"/>
  <c r="M82" i="1"/>
  <c r="L83" i="1"/>
  <c r="N82" i="1"/>
  <c r="L84" i="1"/>
  <c r="M83" i="1"/>
  <c r="N83" i="1"/>
  <c r="M84" i="1"/>
  <c r="L85" i="1"/>
  <c r="N84" i="1"/>
  <c r="L86" i="1"/>
  <c r="N85" i="1"/>
  <c r="M85" i="1"/>
  <c r="N86" i="1"/>
  <c r="L87" i="1"/>
  <c r="M86" i="1"/>
  <c r="M87" i="1"/>
  <c r="N87" i="1"/>
  <c r="L88" i="1"/>
  <c r="L89" i="1"/>
  <c r="M88" i="1"/>
  <c r="N88" i="1"/>
  <c r="M89" i="1"/>
  <c r="N89" i="1"/>
  <c r="L90" i="1"/>
  <c r="L91" i="1"/>
  <c r="M90" i="1"/>
  <c r="N90" i="1"/>
  <c r="L92" i="1"/>
  <c r="M91" i="1"/>
  <c r="N91" i="1"/>
  <c r="M92" i="1"/>
  <c r="N92" i="1"/>
  <c r="L93" i="1"/>
  <c r="M93" i="1"/>
  <c r="L94" i="1"/>
  <c r="N93" i="1"/>
  <c r="M94" i="1"/>
  <c r="N94" i="1"/>
  <c r="L95" i="1"/>
  <c r="N95" i="1"/>
  <c r="M95" i="1"/>
  <c r="L96" i="1"/>
  <c r="L97" i="1"/>
  <c r="N96" i="1"/>
  <c r="M96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</calcChain>
</file>

<file path=xl/sharedStrings.xml><?xml version="1.0" encoding="utf-8"?>
<sst xmlns="http://schemas.openxmlformats.org/spreadsheetml/2006/main" count="13" uniqueCount="11">
  <si>
    <t>R</t>
  </si>
  <si>
    <t>h</t>
  </si>
  <si>
    <t xml:space="preserve"> </t>
  </si>
  <si>
    <t>Email</t>
  </si>
  <si>
    <t>V1.0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</si>
  <si>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</si>
  <si>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</si>
  <si>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</si>
  <si>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t>This spreadsheet is based on an article I once wrote (1998) and discusses a sundial that combines a horizontal sundial, an analemmatic sundial and a Foster-Lambert sundial.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</si>
  <si>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</si>
  <si>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25th April,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</si>
</sst>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i/>
      <sz val="14"/>
      <color theme="0"/>
      <name val="Calibri"/>
      <family val="2"/>
    </font>
    <font>
      <u/>
      <sz val="12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4" fillId="0" borderId="0"/>
  </cellStyleXfs>
  <cellXfs count="4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" fontId="2" fillId="3" borderId="0" xfId="0" applyNumberFormat="1" applyFont="1" applyFill="1"/>
    <xf numFmtId="0" fontId="2" fillId="3" borderId="0" xfId="0" applyFont="1" applyFill="1"/>
    <xf numFmtId="2" fontId="2" fillId="3" borderId="5" xfId="0" applyNumberFormat="1" applyFont="1" applyFill="1" applyBorder="1"/>
    <xf numFmtId="0" fontId="2" fillId="3" borderId="6" xfId="0" applyFont="1" applyFill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2" fontId="2" fillId="3" borderId="8" xfId="0" applyNumberFormat="1" applyFont="1" applyFill="1" applyBorder="1"/>
    <xf numFmtId="2" fontId="2" fillId="3" borderId="2" xfId="0" applyNumberFormat="1" applyFont="1" applyFill="1" applyBorder="1"/>
    <xf numFmtId="2" fontId="2" fillId="3" borderId="3" xfId="0" applyNumberFormat="1" applyFont="1" applyFill="1" applyBorder="1"/>
    <xf numFmtId="0" fontId="8" fillId="4" borderId="1" xfId="1" applyFont="1" applyFill="1" applyBorder="1" applyAlignment="1">
      <alignment horizontal="left"/>
    </xf>
    <xf numFmtId="0" fontId="8" fillId="4" borderId="2" xfId="1" applyFont="1" applyFill="1" applyBorder="1" applyAlignment="1">
      <alignment horizontal="center"/>
    </xf>
    <xf numFmtId="0" fontId="8" fillId="4" borderId="2" xfId="1" applyFont="1" applyFill="1" applyBorder="1"/>
    <xf numFmtId="0" fontId="10" fillId="4" borderId="3" xfId="2" applyFont="1" applyFill="1" applyBorder="1" applyAlignment="1">
      <alignment horizontal="center"/>
    </xf>
    <xf numFmtId="0" fontId="11" fillId="4" borderId="4" xfId="2" applyFont="1" applyFill="1" applyBorder="1" applyAlignment="1">
      <alignment horizontal="left"/>
    </xf>
    <xf numFmtId="0" fontId="8" fillId="4" borderId="0" xfId="1" applyFont="1" applyFill="1" applyAlignment="1">
      <alignment horizontal="center"/>
    </xf>
    <xf numFmtId="0" fontId="8" fillId="4" borderId="0" xfId="1" applyFont="1" applyFill="1"/>
    <xf numFmtId="0" fontId="8" fillId="4" borderId="5" xfId="1" applyFont="1" applyFill="1" applyBorder="1" applyAlignment="1">
      <alignment horizontal="center"/>
    </xf>
    <xf numFmtId="0" fontId="8" fillId="4" borderId="6" xfId="2" applyFont="1" applyFill="1" applyBorder="1" applyAlignment="1">
      <alignment horizontal="left"/>
    </xf>
    <xf numFmtId="0" fontId="8" fillId="4" borderId="7" xfId="2" applyFont="1" applyFill="1" applyBorder="1" applyAlignment="1">
      <alignment horizontal="left"/>
    </xf>
    <xf numFmtId="0" fontId="8" fillId="4" borderId="7" xfId="1" applyFont="1" applyFill="1" applyBorder="1"/>
    <xf numFmtId="0" fontId="9" fillId="4" borderId="8" xfId="1" applyFont="1" applyFill="1" applyBorder="1" applyAlignment="1">
      <alignment horizontal="center"/>
    </xf>
    <xf numFmtId="0" fontId="5" fillId="4" borderId="0" xfId="1" applyFont="1" applyFill="1" applyAlignment="1">
      <alignment horizontal="center" vertical="center" wrapText="1"/>
    </xf>
    <xf numFmtId="0" fontId="12" fillId="4" borderId="1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center"/>
    </xf>
    <xf numFmtId="0" fontId="13" fillId="4" borderId="4" xfId="3" applyFont="1" applyFill="1" applyBorder="1" applyAlignment="1">
      <alignment horizontal="center"/>
    </xf>
    <xf numFmtId="0" fontId="13" fillId="4" borderId="0" xfId="3" applyFont="1" applyFill="1" applyAlignment="1">
      <alignment horizontal="center"/>
    </xf>
    <xf numFmtId="0" fontId="13" fillId="4" borderId="10" xfId="3" applyFont="1" applyFill="1" applyBorder="1" applyAlignment="1">
      <alignment horizontal="center"/>
    </xf>
    <xf numFmtId="0" fontId="13" fillId="4" borderId="6" xfId="3" applyFont="1" applyFill="1" applyBorder="1" applyAlignment="1">
      <alignment horizontal="center"/>
    </xf>
    <xf numFmtId="0" fontId="13" fillId="4" borderId="7" xfId="3" applyFont="1" applyFill="1" applyBorder="1" applyAlignment="1">
      <alignment horizontal="center"/>
    </xf>
    <xf numFmtId="0" fontId="13" fillId="4" borderId="11" xfId="3" applyFont="1" applyFill="1" applyBorder="1" applyAlignment="1">
      <alignment horizontal="center"/>
    </xf>
    <xf numFmtId="0" fontId="1" fillId="4" borderId="0" xfId="1" applyFill="1"/>
    <xf numFmtId="0" fontId="0" fillId="4" borderId="0" xfId="0" applyFill="1"/>
    <xf numFmtId="0" fontId="7" fillId="4" borderId="0" xfId="3" applyFill="1"/>
    <xf numFmtId="0" fontId="4" fillId="4" borderId="0" xfId="4" applyFill="1"/>
  </cellXfs>
  <cellStyles count="5">
    <cellStyle name="Hyperlink 2" xfId="2" xr:uid="{FCF1EC5F-F2A5-DC42-84D6-B351C200A21B}"/>
    <cellStyle name="Normal" xfId="0" builtinId="0"/>
    <cellStyle name="Normal 2" xfId="4" xr:uid="{409F04BE-25CC-774E-8954-83AE74073DFD}"/>
    <cellStyle name="Normal 2 2" xfId="1" xr:uid="{506A22BB-645D-8A48-A231-AC15BFB5C78D}"/>
    <cellStyle name="Normal 3" xfId="3" xr:uid="{6EF800B5-446C-A24D-97F7-4E154C8B4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1.1034482758620689E-2"/>
          <c:y val="0.167420814479638"/>
          <c:w val="0.97793103448275864"/>
          <c:h val="0.6493212669683258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(data)'!$C$8:$C$9</c:f>
              <c:numCache>
                <c:formatCode>0.00</c:formatCode>
                <c:ptCount val="2"/>
                <c:pt idx="0">
                  <c:v>-85.837168574084231</c:v>
                </c:pt>
                <c:pt idx="1">
                  <c:v>-85.837168574084231</c:v>
                </c:pt>
              </c:numCache>
            </c:numRef>
          </c:xVal>
          <c:yVal>
            <c:numRef>
              <c:f>'Fig. 3 (data)'!$D$8:$D$9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27-4E40-A51C-6093B15608E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(data)'!$C$10:$C$11</c:f>
              <c:numCache>
                <c:formatCode>0.00</c:formatCode>
                <c:ptCount val="2"/>
                <c:pt idx="0">
                  <c:v>-39.837168574084203</c:v>
                </c:pt>
                <c:pt idx="1">
                  <c:v>-39.837168574084203</c:v>
                </c:pt>
              </c:numCache>
            </c:numRef>
          </c:xVal>
          <c:yVal>
            <c:numRef>
              <c:f>'Fig. 3 (data)'!$D$10:$D$11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27-4E40-A51C-6093B15608E7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(data)'!$C$12:$C$13</c:f>
              <c:numCache>
                <c:formatCode>0.00</c:formatCode>
                <c:ptCount val="2"/>
                <c:pt idx="0">
                  <c:v>-23.000000000000004</c:v>
                </c:pt>
                <c:pt idx="1">
                  <c:v>-23.000000000000004</c:v>
                </c:pt>
              </c:numCache>
            </c:numRef>
          </c:xVal>
          <c:yVal>
            <c:numRef>
              <c:f>'Fig. 3 (data)'!$D$12:$D$13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27-4E40-A51C-6093B15608E7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(data)'!$C$14:$C$15</c:f>
              <c:numCache>
                <c:formatCode>0.00</c:formatCode>
                <c:ptCount val="2"/>
                <c:pt idx="0">
                  <c:v>-13.279056191361391</c:v>
                </c:pt>
                <c:pt idx="1">
                  <c:v>-13.279056191361391</c:v>
                </c:pt>
              </c:numCache>
            </c:numRef>
          </c:xVal>
          <c:yVal>
            <c:numRef>
              <c:f>'Fig. 3 (data)'!$D$14:$D$15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27-4E40-A51C-6093B15608E7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(data)'!$C$16:$C$17</c:f>
              <c:numCache>
                <c:formatCode>0.00</c:formatCode>
                <c:ptCount val="2"/>
                <c:pt idx="0">
                  <c:v>-6.1628314259158286</c:v>
                </c:pt>
                <c:pt idx="1">
                  <c:v>-6.1628314259158286</c:v>
                </c:pt>
              </c:numCache>
            </c:numRef>
          </c:xVal>
          <c:yVal>
            <c:numRef>
              <c:f>'Fig. 3 (data)'!$D$16:$D$17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27-4E40-A51C-6093B15608E7}"/>
            </c:ext>
          </c:extLst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(data)'!$C$18:$C$19</c:f>
              <c:numCache>
                <c:formatCode>0.00</c:formatCode>
                <c:ptCount val="2"/>
                <c:pt idx="0">
                  <c:v>-2.817841446289826E-15</c:v>
                </c:pt>
                <c:pt idx="1">
                  <c:v>-2.817841446289826E-15</c:v>
                </c:pt>
              </c:numCache>
            </c:numRef>
          </c:xVal>
          <c:yVal>
            <c:numRef>
              <c:f>'Fig. 3 (data)'!$D$18:$D$19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27-4E40-A51C-6093B15608E7}"/>
            </c:ext>
          </c:extLst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(data)'!$C$20:$C$21</c:f>
              <c:numCache>
                <c:formatCode>0.00</c:formatCode>
                <c:ptCount val="2"/>
                <c:pt idx="0">
                  <c:v>6.1628314259158223</c:v>
                </c:pt>
                <c:pt idx="1">
                  <c:v>6.1628314259158223</c:v>
                </c:pt>
              </c:numCache>
            </c:numRef>
          </c:xVal>
          <c:yVal>
            <c:numRef>
              <c:f>'Fig. 3 (data)'!$D$20:$D$21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727-4E40-A51C-6093B15608E7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(data)'!$C$22:$C$23</c:f>
              <c:numCache>
                <c:formatCode>0.00</c:formatCode>
                <c:ptCount val="2"/>
                <c:pt idx="0">
                  <c:v>13.279056191361384</c:v>
                </c:pt>
                <c:pt idx="1">
                  <c:v>13.279056191361384</c:v>
                </c:pt>
              </c:numCache>
            </c:numRef>
          </c:xVal>
          <c:yVal>
            <c:numRef>
              <c:f>'Fig. 3 (data)'!$D$22:$D$23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727-4E40-A51C-6093B15608E7}"/>
            </c:ext>
          </c:extLst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(data)'!$C$24:$C$25</c:f>
              <c:numCache>
                <c:formatCode>0.00</c:formatCode>
                <c:ptCount val="2"/>
                <c:pt idx="0">
                  <c:v>22.999999999999972</c:v>
                </c:pt>
                <c:pt idx="1">
                  <c:v>22.999999999999972</c:v>
                </c:pt>
              </c:numCache>
            </c:numRef>
          </c:xVal>
          <c:yVal>
            <c:numRef>
              <c:f>'Fig. 3 (data)'!$D$24:$D$25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727-4E40-A51C-6093B15608E7}"/>
            </c:ext>
          </c:extLst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(data)'!$C$26:$C$27</c:f>
              <c:numCache>
                <c:formatCode>0.00</c:formatCode>
                <c:ptCount val="2"/>
                <c:pt idx="0">
                  <c:v>39.837168574084131</c:v>
                </c:pt>
                <c:pt idx="1">
                  <c:v>39.837168574084131</c:v>
                </c:pt>
              </c:numCache>
            </c:numRef>
          </c:xVal>
          <c:yVal>
            <c:numRef>
              <c:f>'Fig. 3 (data)'!$D$26:$D$27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727-4E40-A51C-6093B15608E7}"/>
            </c:ext>
          </c:extLst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(data)'!$C$28:$C$29</c:f>
              <c:numCache>
                <c:formatCode>0.00</c:formatCode>
                <c:ptCount val="2"/>
                <c:pt idx="0">
                  <c:v>85.837168574084217</c:v>
                </c:pt>
                <c:pt idx="1">
                  <c:v>85.837168574084217</c:v>
                </c:pt>
              </c:numCache>
            </c:numRef>
          </c:xVal>
          <c:yVal>
            <c:numRef>
              <c:f>'Fig. 3 (data)'!$D$28:$D$29</c:f>
              <c:numCache>
                <c:formatCode>0.00</c:formatCode>
                <c:ptCount val="2"/>
                <c:pt idx="0">
                  <c:v>-21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727-4E40-A51C-6093B15608E7}"/>
            </c:ext>
          </c:extLst>
        </c:ser>
        <c:ser>
          <c:idx val="11"/>
          <c:order val="1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(data)'!$F$8:$F$9</c:f>
              <c:numCache>
                <c:formatCode>0.00</c:formatCode>
                <c:ptCount val="2"/>
                <c:pt idx="0">
                  <c:v>28.97777478867205</c:v>
                </c:pt>
                <c:pt idx="1">
                  <c:v>28.97777478867205</c:v>
                </c:pt>
              </c:numCache>
            </c:numRef>
          </c:xVal>
          <c:yVal>
            <c:numRef>
              <c:f>'Fig. 3 (data)'!$G$8:$G$9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727-4E40-A51C-6093B15608E7}"/>
            </c:ext>
          </c:extLst>
        </c:ser>
        <c:ser>
          <c:idx val="12"/>
          <c:order val="12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(data)'!$F$10:$F$11</c:f>
              <c:numCache>
                <c:formatCode>0.00</c:formatCode>
                <c:ptCount val="2"/>
                <c:pt idx="0">
                  <c:v>25.98076211353316</c:v>
                </c:pt>
                <c:pt idx="1">
                  <c:v>25.98076211353316</c:v>
                </c:pt>
              </c:numCache>
            </c:numRef>
          </c:xVal>
          <c:yVal>
            <c:numRef>
              <c:f>'Fig. 3 (data)'!$G$10:$G$11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727-4E40-A51C-6093B15608E7}"/>
            </c:ext>
          </c:extLst>
        </c:ser>
        <c:ser>
          <c:idx val="13"/>
          <c:order val="1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(data)'!$F$12:$F$13</c:f>
              <c:numCache>
                <c:formatCode>0.00</c:formatCode>
                <c:ptCount val="2"/>
                <c:pt idx="0">
                  <c:v>21.213203435596427</c:v>
                </c:pt>
                <c:pt idx="1">
                  <c:v>21.213203435596427</c:v>
                </c:pt>
              </c:numCache>
            </c:numRef>
          </c:xVal>
          <c:yVal>
            <c:numRef>
              <c:f>'Fig. 3 (data)'!$G$12:$G$13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727-4E40-A51C-6093B15608E7}"/>
            </c:ext>
          </c:extLst>
        </c:ser>
        <c:ser>
          <c:idx val="14"/>
          <c:order val="14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(data)'!$F$6:$F$7</c:f>
              <c:numCache>
                <c:formatCode>0.00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'Fig. 3 (data)'!$G$6:$G$7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727-4E40-A51C-6093B15608E7}"/>
            </c:ext>
          </c:extLst>
        </c:ser>
        <c:ser>
          <c:idx val="15"/>
          <c:order val="15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(data)'!$F$14:$F$15</c:f>
              <c:numCache>
                <c:formatCode>0.00</c:formatCode>
                <c:ptCount val="2"/>
                <c:pt idx="0">
                  <c:v>14.999999999999998</c:v>
                </c:pt>
                <c:pt idx="1">
                  <c:v>14.999999999999998</c:v>
                </c:pt>
              </c:numCache>
            </c:numRef>
          </c:xVal>
          <c:yVal>
            <c:numRef>
              <c:f>'Fig. 3 (data)'!$G$14:$G$15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727-4E40-A51C-6093B15608E7}"/>
            </c:ext>
          </c:extLst>
        </c:ser>
        <c:ser>
          <c:idx val="16"/>
          <c:order val="16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(data)'!$F$16:$F$17</c:f>
              <c:numCache>
                <c:formatCode>0.00</c:formatCode>
                <c:ptCount val="2"/>
                <c:pt idx="0">
                  <c:v>7.7645713530756302</c:v>
                </c:pt>
                <c:pt idx="1">
                  <c:v>7.7645713530756302</c:v>
                </c:pt>
              </c:numCache>
            </c:numRef>
          </c:xVal>
          <c:yVal>
            <c:numRef>
              <c:f>'Fig. 3 (data)'!$G$16:$G$17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727-4E40-A51C-6093B15608E7}"/>
            </c:ext>
          </c:extLst>
        </c:ser>
        <c:ser>
          <c:idx val="17"/>
          <c:order val="17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(data)'!$F$18:$F$19</c:f>
              <c:numCache>
                <c:formatCode>0.00</c:formatCode>
                <c:ptCount val="2"/>
                <c:pt idx="0">
                  <c:v>3.67544536472586E-15</c:v>
                </c:pt>
                <c:pt idx="1">
                  <c:v>3.67544536472586E-15</c:v>
                </c:pt>
              </c:numCache>
            </c:numRef>
          </c:xVal>
          <c:yVal>
            <c:numRef>
              <c:f>'Fig. 3 (data)'!$G$18:$G$19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727-4E40-A51C-6093B15608E7}"/>
            </c:ext>
          </c:extLst>
        </c:ser>
        <c:ser>
          <c:idx val="18"/>
          <c:order val="18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(data)'!$F$20:$F$21</c:f>
              <c:numCache>
                <c:formatCode>0.00</c:formatCode>
                <c:ptCount val="2"/>
                <c:pt idx="0">
                  <c:v>-7.764571353075624</c:v>
                </c:pt>
                <c:pt idx="1">
                  <c:v>-7.764571353075624</c:v>
                </c:pt>
              </c:numCache>
            </c:numRef>
          </c:xVal>
          <c:yVal>
            <c:numRef>
              <c:f>'Fig. 3 (data)'!$G$20:$G$21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727-4E40-A51C-6093B15608E7}"/>
            </c:ext>
          </c:extLst>
        </c:ser>
        <c:ser>
          <c:idx val="19"/>
          <c:order val="19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(data)'!$F$22:$F$23</c:f>
              <c:numCache>
                <c:formatCode>0.00</c:formatCode>
                <c:ptCount val="2"/>
                <c:pt idx="0">
                  <c:v>-14.999999999999991</c:v>
                </c:pt>
                <c:pt idx="1">
                  <c:v>-14.999999999999991</c:v>
                </c:pt>
              </c:numCache>
            </c:numRef>
          </c:xVal>
          <c:yVal>
            <c:numRef>
              <c:f>'Fig. 3 (data)'!$G$22:$G$23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727-4E40-A51C-6093B15608E7}"/>
            </c:ext>
          </c:extLst>
        </c:ser>
        <c:ser>
          <c:idx val="20"/>
          <c:order val="2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(data)'!$F$24:$F$25</c:f>
              <c:numCache>
                <c:formatCode>0.00</c:formatCode>
                <c:ptCount val="2"/>
                <c:pt idx="0">
                  <c:v>-21.213203435596412</c:v>
                </c:pt>
                <c:pt idx="1">
                  <c:v>-21.213203435596412</c:v>
                </c:pt>
              </c:numCache>
            </c:numRef>
          </c:xVal>
          <c:yVal>
            <c:numRef>
              <c:f>'Fig. 3 (data)'!$G$24:$G$25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727-4E40-A51C-6093B15608E7}"/>
            </c:ext>
          </c:extLst>
        </c:ser>
        <c:ser>
          <c:idx val="21"/>
          <c:order val="2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(data)'!$F$26:$F$27</c:f>
              <c:numCache>
                <c:formatCode>0.00</c:formatCode>
                <c:ptCount val="2"/>
                <c:pt idx="0">
                  <c:v>-25.980762113533153</c:v>
                </c:pt>
                <c:pt idx="1">
                  <c:v>-25.980762113533153</c:v>
                </c:pt>
              </c:numCache>
            </c:numRef>
          </c:xVal>
          <c:yVal>
            <c:numRef>
              <c:f>'Fig. 3 (data)'!$G$26:$G$27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727-4E40-A51C-6093B15608E7}"/>
            </c:ext>
          </c:extLst>
        </c:ser>
        <c:ser>
          <c:idx val="22"/>
          <c:order val="22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(data)'!$F$28:$F$29</c:f>
              <c:numCache>
                <c:formatCode>0.00</c:formatCode>
                <c:ptCount val="2"/>
                <c:pt idx="0">
                  <c:v>-28.97777478867205</c:v>
                </c:pt>
                <c:pt idx="1">
                  <c:v>-28.97777478867205</c:v>
                </c:pt>
              </c:numCache>
            </c:numRef>
          </c:xVal>
          <c:yVal>
            <c:numRef>
              <c:f>'Fig. 3 (data)'!$G$28:$G$29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727-4E40-A51C-6093B15608E7}"/>
            </c:ext>
          </c:extLst>
        </c:ser>
        <c:ser>
          <c:idx val="23"/>
          <c:order val="2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(data)'!$F$30:$F$31</c:f>
              <c:numCache>
                <c:formatCode>0.00</c:formatCode>
                <c:ptCount val="2"/>
                <c:pt idx="0">
                  <c:v>-30</c:v>
                </c:pt>
                <c:pt idx="1">
                  <c:v>-30</c:v>
                </c:pt>
              </c:numCache>
            </c:numRef>
          </c:xVal>
          <c:yVal>
            <c:numRef>
              <c:f>'Fig. 3 (data)'!$G$30:$G$31</c:f>
              <c:numCache>
                <c:formatCode>0.00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727-4E40-A51C-6093B15608E7}"/>
            </c:ext>
          </c:extLst>
        </c:ser>
        <c:ser>
          <c:idx val="25"/>
          <c:order val="2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(data)'!$I$8:$I$9</c:f>
              <c:numCache>
                <c:formatCode>0.00</c:formatCode>
                <c:ptCount val="2"/>
                <c:pt idx="0">
                  <c:v>29.885840942752367</c:v>
                </c:pt>
                <c:pt idx="1">
                  <c:v>26.897256848477127</c:v>
                </c:pt>
              </c:numCache>
            </c:numRef>
          </c:xVal>
          <c:yVal>
            <c:numRef>
              <c:f>'Fig. 3 (data)'!$J$8:$J$9</c:f>
              <c:numCache>
                <c:formatCode>0.00</c:formatCode>
                <c:ptCount val="2"/>
                <c:pt idx="0">
                  <c:v>-2.6146722824297406</c:v>
                </c:pt>
                <c:pt idx="1">
                  <c:v>-2.3532050541867666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727-4E40-A51C-6093B15608E7}"/>
            </c:ext>
          </c:extLst>
        </c:ser>
        <c:ser>
          <c:idx val="26"/>
          <c:order val="25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(data)'!$I$10:$I$11</c:f>
              <c:numCache>
                <c:formatCode>0.00</c:formatCode>
                <c:ptCount val="2"/>
                <c:pt idx="0">
                  <c:v>28.190778623577252</c:v>
                </c:pt>
                <c:pt idx="1">
                  <c:v>25.371700761219525</c:v>
                </c:pt>
              </c:numCache>
            </c:numRef>
          </c:xVal>
          <c:yVal>
            <c:numRef>
              <c:f>'Fig. 3 (data)'!$J$10:$J$11</c:f>
              <c:numCache>
                <c:formatCode>0.00</c:formatCode>
                <c:ptCount val="2"/>
                <c:pt idx="0">
                  <c:v>-10.260604299770055</c:v>
                </c:pt>
                <c:pt idx="1">
                  <c:v>-9.2345438697930486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727-4E40-A51C-6093B15608E7}"/>
            </c:ext>
          </c:extLst>
        </c:ser>
        <c:ser>
          <c:idx val="27"/>
          <c:order val="26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(data)'!$I$12:$I$13</c:f>
              <c:numCache>
                <c:formatCode>0.00</c:formatCode>
                <c:ptCount val="2"/>
                <c:pt idx="0">
                  <c:v>24.574561328669752</c:v>
                </c:pt>
                <c:pt idx="1">
                  <c:v>22.117105195802775</c:v>
                </c:pt>
              </c:numCache>
            </c:numRef>
          </c:xVal>
          <c:yVal>
            <c:numRef>
              <c:f>'Fig. 3 (data)'!$J$12:$J$13</c:f>
              <c:numCache>
                <c:formatCode>0.00</c:formatCode>
                <c:ptCount val="2"/>
                <c:pt idx="0">
                  <c:v>-17.207293090531383</c:v>
                </c:pt>
                <c:pt idx="1">
                  <c:v>-15.486563781478244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727-4E40-A51C-6093B15608E7}"/>
            </c:ext>
          </c:extLst>
        </c:ser>
        <c:ser>
          <c:idx val="28"/>
          <c:order val="27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(data)'!$I$14:$I$15</c:f>
              <c:numCache>
                <c:formatCode>0.00</c:formatCode>
                <c:ptCount val="2"/>
                <c:pt idx="0">
                  <c:v>19.283628290596173</c:v>
                </c:pt>
                <c:pt idx="1">
                  <c:v>17.355265461536554</c:v>
                </c:pt>
              </c:numCache>
            </c:numRef>
          </c:xVal>
          <c:yVal>
            <c:numRef>
              <c:f>'Fig. 3 (data)'!$J$14:$J$15</c:f>
              <c:numCache>
                <c:formatCode>0.00</c:formatCode>
                <c:ptCount val="2"/>
                <c:pt idx="0">
                  <c:v>-22.981333293569346</c:v>
                </c:pt>
                <c:pt idx="1">
                  <c:v>-20.683199964212413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727-4E40-A51C-6093B15608E7}"/>
            </c:ext>
          </c:extLst>
        </c:ser>
        <c:ser>
          <c:idx val="29"/>
          <c:order val="2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(data)'!$I$16:$I$17</c:f>
              <c:numCache>
                <c:formatCode>0.00</c:formatCode>
                <c:ptCount val="2"/>
                <c:pt idx="0">
                  <c:v>12.678547852220985</c:v>
                </c:pt>
                <c:pt idx="1">
                  <c:v>11.410693066998887</c:v>
                </c:pt>
              </c:numCache>
            </c:numRef>
          </c:xVal>
          <c:yVal>
            <c:numRef>
              <c:f>'Fig. 3 (data)'!$J$16:$J$17</c:f>
              <c:numCache>
                <c:formatCode>0.00</c:formatCode>
                <c:ptCount val="2"/>
                <c:pt idx="0">
                  <c:v>-27.1892336110995</c:v>
                </c:pt>
                <c:pt idx="1">
                  <c:v>-24.470310249989549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727-4E40-A51C-6093B15608E7}"/>
            </c:ext>
          </c:extLst>
        </c:ser>
        <c:ser>
          <c:idx val="30"/>
          <c:order val="2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(data)'!$I$18:$I$19</c:f>
              <c:numCache>
                <c:formatCode>0.00</c:formatCode>
                <c:ptCount val="2"/>
                <c:pt idx="0">
                  <c:v>5.2094453300079087</c:v>
                </c:pt>
                <c:pt idx="1">
                  <c:v>4.6885007970071175</c:v>
                </c:pt>
              </c:numCache>
            </c:numRef>
          </c:xVal>
          <c:yVal>
            <c:numRef>
              <c:f>'Fig. 3 (data)'!$J$18:$J$19</c:f>
              <c:numCache>
                <c:formatCode>0.00</c:formatCode>
                <c:ptCount val="2"/>
                <c:pt idx="0">
                  <c:v>-29.544232590366242</c:v>
                </c:pt>
                <c:pt idx="1">
                  <c:v>-26.589809331329615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727-4E40-A51C-6093B15608E7}"/>
            </c:ext>
          </c:extLst>
        </c:ser>
        <c:ser>
          <c:idx val="31"/>
          <c:order val="3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(data)'!$I$20:$I$21</c:f>
              <c:numCache>
                <c:formatCode>0.00</c:formatCode>
                <c:ptCount val="2"/>
                <c:pt idx="0">
                  <c:v>-2.6146722824297384</c:v>
                </c:pt>
                <c:pt idx="1">
                  <c:v>-2.3532050541867644</c:v>
                </c:pt>
              </c:numCache>
            </c:numRef>
          </c:xVal>
          <c:yVal>
            <c:numRef>
              <c:f>'Fig. 3 (data)'!$J$20:$J$21</c:f>
              <c:numCache>
                <c:formatCode>0.00</c:formatCode>
                <c:ptCount val="2"/>
                <c:pt idx="0">
                  <c:v>-29.885840942752367</c:v>
                </c:pt>
                <c:pt idx="1">
                  <c:v>-26.897256848477127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727-4E40-A51C-6093B15608E7}"/>
            </c:ext>
          </c:extLst>
        </c:ser>
        <c:ser>
          <c:idx val="32"/>
          <c:order val="3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(data)'!$I$22:$I$23</c:f>
              <c:numCache>
                <c:formatCode>0.00</c:formatCode>
                <c:ptCount val="2"/>
                <c:pt idx="0">
                  <c:v>-10.26060429977006</c:v>
                </c:pt>
                <c:pt idx="1">
                  <c:v>-9.234543869793054</c:v>
                </c:pt>
              </c:numCache>
            </c:numRef>
          </c:xVal>
          <c:yVal>
            <c:numRef>
              <c:f>'Fig. 3 (data)'!$J$22:$J$23</c:f>
              <c:numCache>
                <c:formatCode>0.00</c:formatCode>
                <c:ptCount val="2"/>
                <c:pt idx="0">
                  <c:v>-28.190778623577252</c:v>
                </c:pt>
                <c:pt idx="1">
                  <c:v>-25.371700761219525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727-4E40-A51C-6093B15608E7}"/>
            </c:ext>
          </c:extLst>
        </c:ser>
        <c:ser>
          <c:idx val="33"/>
          <c:order val="3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(data)'!$I$24:$I$25</c:f>
              <c:numCache>
                <c:formatCode>0.00</c:formatCode>
                <c:ptCount val="2"/>
                <c:pt idx="0">
                  <c:v>-17.207293090531376</c:v>
                </c:pt>
                <c:pt idx="1">
                  <c:v>-15.486563781478239</c:v>
                </c:pt>
              </c:numCache>
            </c:numRef>
          </c:xVal>
          <c:yVal>
            <c:numRef>
              <c:f>'Fig. 3 (data)'!$J$24:$J$25</c:f>
              <c:numCache>
                <c:formatCode>0.00</c:formatCode>
                <c:ptCount val="2"/>
                <c:pt idx="0">
                  <c:v>-24.574561328669759</c:v>
                </c:pt>
                <c:pt idx="1">
                  <c:v>-22.117105195802782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727-4E40-A51C-6093B15608E7}"/>
            </c:ext>
          </c:extLst>
        </c:ser>
        <c:ser>
          <c:idx val="34"/>
          <c:order val="33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(data)'!$I$26:$I$27</c:f>
              <c:numCache>
                <c:formatCode>0.00</c:formatCode>
                <c:ptCount val="2"/>
                <c:pt idx="0">
                  <c:v>-22.981333293569335</c:v>
                </c:pt>
                <c:pt idx="1">
                  <c:v>-20.683199964212399</c:v>
                </c:pt>
              </c:numCache>
            </c:numRef>
          </c:xVal>
          <c:yVal>
            <c:numRef>
              <c:f>'Fig. 3 (data)'!$J$26:$J$27</c:f>
              <c:numCache>
                <c:formatCode>0.00</c:formatCode>
                <c:ptCount val="2"/>
                <c:pt idx="0">
                  <c:v>-19.283628290596184</c:v>
                </c:pt>
                <c:pt idx="1">
                  <c:v>-17.355265461536568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727-4E40-A51C-6093B15608E7}"/>
            </c:ext>
          </c:extLst>
        </c:ser>
        <c:ser>
          <c:idx val="35"/>
          <c:order val="3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(data)'!$I$28:$I$29</c:f>
              <c:numCache>
                <c:formatCode>0.00</c:formatCode>
                <c:ptCount val="2"/>
                <c:pt idx="0">
                  <c:v>-27.189233611099493</c:v>
                </c:pt>
                <c:pt idx="1">
                  <c:v>-24.470310249989545</c:v>
                </c:pt>
              </c:numCache>
            </c:numRef>
          </c:xVal>
          <c:yVal>
            <c:numRef>
              <c:f>'Fig. 3 (data)'!$J$28:$J$29</c:f>
              <c:numCache>
                <c:formatCode>0.00</c:formatCode>
                <c:ptCount val="2"/>
                <c:pt idx="0">
                  <c:v>-12.678547852220998</c:v>
                </c:pt>
                <c:pt idx="1">
                  <c:v>-11.410693066998899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727-4E40-A51C-6093B15608E7}"/>
            </c:ext>
          </c:extLst>
        </c:ser>
        <c:ser>
          <c:idx val="36"/>
          <c:order val="35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(data)'!$I$30:$I$31</c:f>
              <c:numCache>
                <c:formatCode>0.00</c:formatCode>
                <c:ptCount val="2"/>
                <c:pt idx="0">
                  <c:v>-29.544232590366239</c:v>
                </c:pt>
                <c:pt idx="1">
                  <c:v>-26.589809331329615</c:v>
                </c:pt>
              </c:numCache>
            </c:numRef>
          </c:xVal>
          <c:yVal>
            <c:numRef>
              <c:f>'Fig. 3 (data)'!$J$30:$J$31</c:f>
              <c:numCache>
                <c:formatCode>0.00</c:formatCode>
                <c:ptCount val="2"/>
                <c:pt idx="0">
                  <c:v>-5.2094453300079362</c:v>
                </c:pt>
                <c:pt idx="1">
                  <c:v>-4.6885007970071424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727-4E40-A51C-6093B15608E7}"/>
            </c:ext>
          </c:extLst>
        </c:ser>
        <c:ser>
          <c:idx val="37"/>
          <c:order val="3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'Fig. 3 (data)'!$M$5:$M$101</c:f>
              <c:numCache>
                <c:formatCode>0.00</c:formatCode>
                <c:ptCount val="97"/>
                <c:pt idx="0">
                  <c:v>0</c:v>
                </c:pt>
                <c:pt idx="1">
                  <c:v>1.9620938769042919</c:v>
                </c:pt>
                <c:pt idx="2">
                  <c:v>3.9157857666015472</c:v>
                </c:pt>
                <c:pt idx="3">
                  <c:v>5.8527096604838471</c:v>
                </c:pt>
                <c:pt idx="4">
                  <c:v>7.7645713530756222</c:v>
                </c:pt>
                <c:pt idx="5">
                  <c:v>9.6431839590948485</c:v>
                </c:pt>
                <c:pt idx="6">
                  <c:v>11.480502970952694</c:v>
                </c:pt>
                <c:pt idx="7">
                  <c:v>13.268660706570037</c:v>
                </c:pt>
                <c:pt idx="8">
                  <c:v>14.999999999999998</c:v>
                </c:pt>
                <c:pt idx="9">
                  <c:v>16.667106990588067</c:v>
                </c:pt>
                <c:pt idx="10">
                  <c:v>18.262842870261618</c:v>
                </c:pt>
                <c:pt idx="11">
                  <c:v>19.780374453002064</c:v>
                </c:pt>
                <c:pt idx="12">
                  <c:v>21.213203435596423</c:v>
                </c:pt>
                <c:pt idx="13">
                  <c:v>22.555194224369323</c:v>
                </c:pt>
                <c:pt idx="14">
                  <c:v>23.800600208737055</c:v>
                </c:pt>
                <c:pt idx="15">
                  <c:v>24.944088369076354</c:v>
                </c:pt>
                <c:pt idx="16">
                  <c:v>25.980762113533157</c:v>
                </c:pt>
                <c:pt idx="17">
                  <c:v>26.906182245980652</c:v>
                </c:pt>
                <c:pt idx="18">
                  <c:v>27.716385975338603</c:v>
                </c:pt>
                <c:pt idx="19">
                  <c:v>28.407903884853166</c:v>
                </c:pt>
                <c:pt idx="20">
                  <c:v>28.97777478867205</c:v>
                </c:pt>
                <c:pt idx="21">
                  <c:v>29.423558412096913</c:v>
                </c:pt>
                <c:pt idx="22">
                  <c:v>29.74334584121431</c:v>
                </c:pt>
                <c:pt idx="23">
                  <c:v>29.935767697158106</c:v>
                </c:pt>
                <c:pt idx="24">
                  <c:v>30</c:v>
                </c:pt>
                <c:pt idx="25">
                  <c:v>29.935767697158106</c:v>
                </c:pt>
                <c:pt idx="26">
                  <c:v>29.74334584121431</c:v>
                </c:pt>
                <c:pt idx="27">
                  <c:v>29.423558412096913</c:v>
                </c:pt>
                <c:pt idx="28">
                  <c:v>28.97777478867205</c:v>
                </c:pt>
                <c:pt idx="29">
                  <c:v>28.40790388485317</c:v>
                </c:pt>
                <c:pt idx="30">
                  <c:v>27.716385975338607</c:v>
                </c:pt>
                <c:pt idx="31">
                  <c:v>26.906182245980652</c:v>
                </c:pt>
                <c:pt idx="32">
                  <c:v>25.98076211353316</c:v>
                </c:pt>
                <c:pt idx="33">
                  <c:v>24.944088369076354</c:v>
                </c:pt>
                <c:pt idx="34">
                  <c:v>23.800600208737055</c:v>
                </c:pt>
                <c:pt idx="35">
                  <c:v>22.555194224369323</c:v>
                </c:pt>
                <c:pt idx="36">
                  <c:v>21.213203435596427</c:v>
                </c:pt>
                <c:pt idx="37">
                  <c:v>19.780374453002068</c:v>
                </c:pt>
                <c:pt idx="38">
                  <c:v>18.262842870261625</c:v>
                </c:pt>
                <c:pt idx="39">
                  <c:v>16.667106990588074</c:v>
                </c:pt>
                <c:pt idx="40">
                  <c:v>14.999999999999998</c:v>
                </c:pt>
                <c:pt idx="41">
                  <c:v>13.268660706570051</c:v>
                </c:pt>
                <c:pt idx="42">
                  <c:v>11.480502970952697</c:v>
                </c:pt>
                <c:pt idx="43">
                  <c:v>9.643183959094852</c:v>
                </c:pt>
                <c:pt idx="44">
                  <c:v>7.7645713530756302</c:v>
                </c:pt>
                <c:pt idx="45">
                  <c:v>5.8527096604838453</c:v>
                </c:pt>
                <c:pt idx="46">
                  <c:v>3.9157857666015596</c:v>
                </c:pt>
                <c:pt idx="47">
                  <c:v>1.9620938769042935</c:v>
                </c:pt>
                <c:pt idx="48">
                  <c:v>3.67544536472586E-15</c:v>
                </c:pt>
                <c:pt idx="49">
                  <c:v>-1.9620938769042859</c:v>
                </c:pt>
                <c:pt idx="50">
                  <c:v>-3.915785766601553</c:v>
                </c:pt>
                <c:pt idx="51">
                  <c:v>-5.8527096604838373</c:v>
                </c:pt>
                <c:pt idx="52">
                  <c:v>-7.764571353075624</c:v>
                </c:pt>
                <c:pt idx="53">
                  <c:v>-9.6431839590948467</c:v>
                </c:pt>
                <c:pt idx="54">
                  <c:v>-11.48050297095269</c:v>
                </c:pt>
                <c:pt idx="55">
                  <c:v>-13.268660706570044</c:v>
                </c:pt>
                <c:pt idx="56">
                  <c:v>-14.999999999999991</c:v>
                </c:pt>
                <c:pt idx="57">
                  <c:v>-16.66710699058806</c:v>
                </c:pt>
                <c:pt idx="58">
                  <c:v>-18.262842870261618</c:v>
                </c:pt>
                <c:pt idx="59">
                  <c:v>-19.780374453002064</c:v>
                </c:pt>
                <c:pt idx="60">
                  <c:v>-21.213203435596412</c:v>
                </c:pt>
                <c:pt idx="61">
                  <c:v>-22.55519422436932</c:v>
                </c:pt>
                <c:pt idx="62">
                  <c:v>-23.800600208737048</c:v>
                </c:pt>
                <c:pt idx="63">
                  <c:v>-24.944088369076358</c:v>
                </c:pt>
                <c:pt idx="64">
                  <c:v>-25.980762113533153</c:v>
                </c:pt>
                <c:pt idx="65">
                  <c:v>-26.906182245980649</c:v>
                </c:pt>
                <c:pt idx="66">
                  <c:v>-27.716385975338607</c:v>
                </c:pt>
                <c:pt idx="67">
                  <c:v>-28.407903884853166</c:v>
                </c:pt>
                <c:pt idx="68">
                  <c:v>-28.97777478867205</c:v>
                </c:pt>
                <c:pt idx="69">
                  <c:v>-29.423558412096909</c:v>
                </c:pt>
                <c:pt idx="70">
                  <c:v>-29.74334584121431</c:v>
                </c:pt>
                <c:pt idx="71">
                  <c:v>-29.935767697158106</c:v>
                </c:pt>
                <c:pt idx="72">
                  <c:v>-30</c:v>
                </c:pt>
                <c:pt idx="73">
                  <c:v>-29.935767697158109</c:v>
                </c:pt>
                <c:pt idx="74">
                  <c:v>-29.743345841214314</c:v>
                </c:pt>
                <c:pt idx="75">
                  <c:v>-29.423558412096913</c:v>
                </c:pt>
                <c:pt idx="76">
                  <c:v>-28.977774788672054</c:v>
                </c:pt>
                <c:pt idx="77">
                  <c:v>-28.40790388485317</c:v>
                </c:pt>
                <c:pt idx="78">
                  <c:v>-27.716385975338611</c:v>
                </c:pt>
                <c:pt idx="79">
                  <c:v>-26.906182245980656</c:v>
                </c:pt>
                <c:pt idx="80">
                  <c:v>-25.980762113533157</c:v>
                </c:pt>
                <c:pt idx="81">
                  <c:v>-24.944088369076365</c:v>
                </c:pt>
                <c:pt idx="82">
                  <c:v>-23.800600208737073</c:v>
                </c:pt>
                <c:pt idx="83">
                  <c:v>-22.555194224369316</c:v>
                </c:pt>
                <c:pt idx="84">
                  <c:v>-21.21320343559643</c:v>
                </c:pt>
                <c:pt idx="85">
                  <c:v>-19.780374453002061</c:v>
                </c:pt>
                <c:pt idx="86">
                  <c:v>-18.262842870261625</c:v>
                </c:pt>
                <c:pt idx="87">
                  <c:v>-16.667106990588088</c:v>
                </c:pt>
                <c:pt idx="88">
                  <c:v>-15.000000000000014</c:v>
                </c:pt>
                <c:pt idx="89">
                  <c:v>-13.268660706570042</c:v>
                </c:pt>
                <c:pt idx="90">
                  <c:v>-11.480502970952687</c:v>
                </c:pt>
                <c:pt idx="91">
                  <c:v>-9.6431839590948556</c:v>
                </c:pt>
                <c:pt idx="92">
                  <c:v>-7.7645713530756471</c:v>
                </c:pt>
                <c:pt idx="93">
                  <c:v>-5.8527096604838613</c:v>
                </c:pt>
                <c:pt idx="94">
                  <c:v>-3.9157857666015508</c:v>
                </c:pt>
                <c:pt idx="95">
                  <c:v>-1.9620938769042839</c:v>
                </c:pt>
                <c:pt idx="96">
                  <c:v>-7.3508907294517201E-15</c:v>
                </c:pt>
              </c:numCache>
            </c:numRef>
          </c:xVal>
          <c:yVal>
            <c:numRef>
              <c:f>'Fig. 3 (data)'!$N$5:$N$101</c:f>
              <c:numCache>
                <c:formatCode>0.00</c:formatCode>
                <c:ptCount val="97"/>
                <c:pt idx="0">
                  <c:v>30</c:v>
                </c:pt>
                <c:pt idx="1">
                  <c:v>29.935767697158106</c:v>
                </c:pt>
                <c:pt idx="2">
                  <c:v>29.74334584121431</c:v>
                </c:pt>
                <c:pt idx="3">
                  <c:v>29.423558412096913</c:v>
                </c:pt>
                <c:pt idx="4">
                  <c:v>28.97777478867205</c:v>
                </c:pt>
                <c:pt idx="5">
                  <c:v>28.40790388485317</c:v>
                </c:pt>
                <c:pt idx="6">
                  <c:v>27.716385975338603</c:v>
                </c:pt>
                <c:pt idx="7">
                  <c:v>26.906182245980652</c:v>
                </c:pt>
                <c:pt idx="8">
                  <c:v>25.98076211353316</c:v>
                </c:pt>
                <c:pt idx="9">
                  <c:v>24.944088369076358</c:v>
                </c:pt>
                <c:pt idx="10">
                  <c:v>23.800600208737055</c:v>
                </c:pt>
                <c:pt idx="11">
                  <c:v>22.555194224369323</c:v>
                </c:pt>
                <c:pt idx="12">
                  <c:v>21.213203435596427</c:v>
                </c:pt>
                <c:pt idx="13">
                  <c:v>19.780374453002064</c:v>
                </c:pt>
                <c:pt idx="14">
                  <c:v>18.262842870261618</c:v>
                </c:pt>
                <c:pt idx="15">
                  <c:v>16.667106990588071</c:v>
                </c:pt>
                <c:pt idx="16">
                  <c:v>15.000000000000004</c:v>
                </c:pt>
                <c:pt idx="17">
                  <c:v>13.268660706570037</c:v>
                </c:pt>
                <c:pt idx="18">
                  <c:v>11.480502970952696</c:v>
                </c:pt>
                <c:pt idx="19">
                  <c:v>9.6431839590948503</c:v>
                </c:pt>
                <c:pt idx="20">
                  <c:v>7.7645713530756222</c:v>
                </c:pt>
                <c:pt idx="21">
                  <c:v>5.8527096604838498</c:v>
                </c:pt>
                <c:pt idx="22">
                  <c:v>3.9157857666015512</c:v>
                </c:pt>
                <c:pt idx="23">
                  <c:v>1.9620938769042982</c:v>
                </c:pt>
                <c:pt idx="24">
                  <c:v>1.83772268236293E-15</c:v>
                </c:pt>
                <c:pt idx="25">
                  <c:v>-1.9620938769042944</c:v>
                </c:pt>
                <c:pt idx="26">
                  <c:v>-3.9157857666015481</c:v>
                </c:pt>
                <c:pt idx="27">
                  <c:v>-5.8527096604838462</c:v>
                </c:pt>
                <c:pt idx="28">
                  <c:v>-7.7645713530756186</c:v>
                </c:pt>
                <c:pt idx="29">
                  <c:v>-9.6431839590948485</c:v>
                </c:pt>
                <c:pt idx="30">
                  <c:v>-11.480502970952685</c:v>
                </c:pt>
                <c:pt idx="31">
                  <c:v>-13.268660706570033</c:v>
                </c:pt>
                <c:pt idx="32">
                  <c:v>-14.999999999999993</c:v>
                </c:pt>
                <c:pt idx="33">
                  <c:v>-16.667106990588067</c:v>
                </c:pt>
                <c:pt idx="34">
                  <c:v>-18.262842870261618</c:v>
                </c:pt>
                <c:pt idx="35">
                  <c:v>-19.780374453002064</c:v>
                </c:pt>
                <c:pt idx="36">
                  <c:v>-21.213203435596423</c:v>
                </c:pt>
                <c:pt idx="37">
                  <c:v>-22.55519422436932</c:v>
                </c:pt>
                <c:pt idx="38">
                  <c:v>-23.800600208737052</c:v>
                </c:pt>
                <c:pt idx="39">
                  <c:v>-24.944088369076351</c:v>
                </c:pt>
                <c:pt idx="40">
                  <c:v>-25.98076211353316</c:v>
                </c:pt>
                <c:pt idx="41">
                  <c:v>-26.906182245980645</c:v>
                </c:pt>
                <c:pt idx="42">
                  <c:v>-27.716385975338603</c:v>
                </c:pt>
                <c:pt idx="43">
                  <c:v>-28.407903884853166</c:v>
                </c:pt>
                <c:pt idx="44">
                  <c:v>-28.977774788672047</c:v>
                </c:pt>
                <c:pt idx="45">
                  <c:v>-29.423558412096913</c:v>
                </c:pt>
                <c:pt idx="46">
                  <c:v>-29.74334584121431</c:v>
                </c:pt>
                <c:pt idx="47">
                  <c:v>-29.935767697158106</c:v>
                </c:pt>
                <c:pt idx="48">
                  <c:v>-30</c:v>
                </c:pt>
                <c:pt idx="49">
                  <c:v>-29.935767697158106</c:v>
                </c:pt>
                <c:pt idx="50">
                  <c:v>-29.74334584121431</c:v>
                </c:pt>
                <c:pt idx="51">
                  <c:v>-29.423558412096916</c:v>
                </c:pt>
                <c:pt idx="52">
                  <c:v>-28.97777478867205</c:v>
                </c:pt>
                <c:pt idx="53">
                  <c:v>-28.40790388485317</c:v>
                </c:pt>
                <c:pt idx="54">
                  <c:v>-27.716385975338607</c:v>
                </c:pt>
                <c:pt idx="55">
                  <c:v>-26.906182245980649</c:v>
                </c:pt>
                <c:pt idx="56">
                  <c:v>-25.980762113533164</c:v>
                </c:pt>
                <c:pt idx="57">
                  <c:v>-24.944088369076365</c:v>
                </c:pt>
                <c:pt idx="58">
                  <c:v>-23.800600208737055</c:v>
                </c:pt>
                <c:pt idx="59">
                  <c:v>-22.555194224369323</c:v>
                </c:pt>
                <c:pt idx="60">
                  <c:v>-21.213203435596437</c:v>
                </c:pt>
                <c:pt idx="61">
                  <c:v>-19.780374453002072</c:v>
                </c:pt>
                <c:pt idx="62">
                  <c:v>-18.262842870261625</c:v>
                </c:pt>
                <c:pt idx="63">
                  <c:v>-16.667106990588067</c:v>
                </c:pt>
                <c:pt idx="64">
                  <c:v>-15.000000000000014</c:v>
                </c:pt>
                <c:pt idx="65">
                  <c:v>-13.26866070657004</c:v>
                </c:pt>
                <c:pt idx="66">
                  <c:v>-11.480502970952685</c:v>
                </c:pt>
                <c:pt idx="67">
                  <c:v>-9.6431839590948538</c:v>
                </c:pt>
                <c:pt idx="68">
                  <c:v>-7.7645713530756186</c:v>
                </c:pt>
                <c:pt idx="69">
                  <c:v>-5.8527096604838595</c:v>
                </c:pt>
                <c:pt idx="70">
                  <c:v>-3.915785766601549</c:v>
                </c:pt>
                <c:pt idx="71">
                  <c:v>-1.9620938769042819</c:v>
                </c:pt>
                <c:pt idx="72">
                  <c:v>-5.51316804708879E-15</c:v>
                </c:pt>
                <c:pt idx="73">
                  <c:v>1.9620938769042711</c:v>
                </c:pt>
                <c:pt idx="74">
                  <c:v>3.9157857666015379</c:v>
                </c:pt>
                <c:pt idx="75">
                  <c:v>5.8527096604838489</c:v>
                </c:pt>
                <c:pt idx="76">
                  <c:v>7.7645713530756089</c:v>
                </c:pt>
                <c:pt idx="77">
                  <c:v>9.6431839590948449</c:v>
                </c:pt>
                <c:pt idx="78">
                  <c:v>11.480502970952674</c:v>
                </c:pt>
                <c:pt idx="79">
                  <c:v>13.268660706570031</c:v>
                </c:pt>
                <c:pt idx="80">
                  <c:v>15.000000000000004</c:v>
                </c:pt>
                <c:pt idx="81">
                  <c:v>16.667106990588056</c:v>
                </c:pt>
                <c:pt idx="82">
                  <c:v>18.262842870261597</c:v>
                </c:pt>
                <c:pt idx="83">
                  <c:v>19.780374453002072</c:v>
                </c:pt>
                <c:pt idx="84">
                  <c:v>21.213203435596419</c:v>
                </c:pt>
                <c:pt idx="85">
                  <c:v>22.555194224369323</c:v>
                </c:pt>
                <c:pt idx="86">
                  <c:v>23.800600208737048</c:v>
                </c:pt>
                <c:pt idx="87">
                  <c:v>24.944088369076344</c:v>
                </c:pt>
                <c:pt idx="88">
                  <c:v>25.980762113533153</c:v>
                </c:pt>
                <c:pt idx="89">
                  <c:v>26.906182245980649</c:v>
                </c:pt>
                <c:pt idx="90">
                  <c:v>27.716385975338607</c:v>
                </c:pt>
                <c:pt idx="91">
                  <c:v>28.407903884853166</c:v>
                </c:pt>
                <c:pt idx="92">
                  <c:v>28.977774788672043</c:v>
                </c:pt>
                <c:pt idx="93">
                  <c:v>29.423558412096909</c:v>
                </c:pt>
                <c:pt idx="94">
                  <c:v>29.74334584121431</c:v>
                </c:pt>
                <c:pt idx="95">
                  <c:v>29.935767697158106</c:v>
                </c:pt>
                <c:pt idx="9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727-4E40-A51C-6093B156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429519"/>
        <c:axId val="1"/>
      </c:scatterChart>
      <c:valAx>
        <c:axId val="1483429519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</c:valAx>
      <c:valAx>
        <c:axId val="1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483429519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7" workbookViewId="0"/>
  </sheetViews>
  <sheetProtection content="1" objects="1"/>
  <pageMargins left="0.75" right="0.75" top="1" bottom="1" header="0.5" footer="0.5"/>
  <pageSetup paperSize="9" orientation="landscape" horizontalDpi="300" verticalDpi="300"/>
  <headerFooter alignWithMargins="0">
    <oddHeader>&amp;CFigure 5: Combined style sundial</oddHeader>
    <oddFooter>&amp;LJ.A. Sassenburg&amp;Cspreadsheet calculations&amp;R25-Oct-1998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stronomy-morsels.ch/morsels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147218</xdr:colOff>
      <xdr:row>18</xdr:row>
      <xdr:rowOff>50799</xdr:rowOff>
    </xdr:from>
    <xdr:to>
      <xdr:col>8</xdr:col>
      <xdr:colOff>25400</xdr:colOff>
      <xdr:row>38</xdr:row>
      <xdr:rowOff>138474</xdr:rowOff>
    </xdr:to>
    <xdr:pic>
      <xdr:nvPicPr>
        <xdr:cNvPr id="3" name="Picture 2" descr="Sold At Auction: (18th C) POCKET SUNDIAL COMPASS, 49% OFF">
          <a:extLst>
            <a:ext uri="{FF2B5EF4-FFF2-40B4-BE49-F238E27FC236}">
              <a16:creationId xmlns:a16="http://schemas.microsoft.com/office/drawing/2014/main" id="{C8B8E638-B58B-7879-C9DD-A9BD8E59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218" y="3809999"/>
          <a:ext cx="3180182" cy="415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546100</xdr:colOff>
      <xdr:row>46</xdr:row>
      <xdr:rowOff>165100</xdr:rowOff>
    </xdr:from>
    <xdr:to>
      <xdr:col>9</xdr:col>
      <xdr:colOff>165100</xdr:colOff>
      <xdr:row>56</xdr:row>
      <xdr:rowOff>76200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2D379-1930-818D-55BD-E566EF77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7100" y="9613900"/>
          <a:ext cx="53975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1</xdr:row>
      <xdr:rowOff>76200</xdr:rowOff>
    </xdr:from>
    <xdr:to>
      <xdr:col>8</xdr:col>
      <xdr:colOff>558641</xdr:colOff>
      <xdr:row>62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C4AA66-6ED0-9F35-2CD2-7CE19D3E1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241300"/>
          <a:ext cx="669274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63</xdr:row>
      <xdr:rowOff>38100</xdr:rowOff>
    </xdr:from>
    <xdr:to>
      <xdr:col>8</xdr:col>
      <xdr:colOff>300430</xdr:colOff>
      <xdr:row>124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17028-2743-6A66-F202-F477F6CC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0" y="10439400"/>
          <a:ext cx="642183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482601</xdr:colOff>
      <xdr:row>124</xdr:row>
      <xdr:rowOff>152400</xdr:rowOff>
    </xdr:from>
    <xdr:to>
      <xdr:col>8</xdr:col>
      <xdr:colOff>326715</xdr:colOff>
      <xdr:row>181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2459E6-195B-831F-4FED-B5AD1BB3C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2601" y="20624800"/>
          <a:ext cx="6448114" cy="933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000" cy="56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FFF025-B0F7-ECC4-94C9-83EF4037F2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0.496</cdr:x>
      <cdr:y>0.37325</cdr:y>
    </cdr:from>
    <cdr:to>
      <cdr:x>0.50575</cdr:x>
      <cdr:y>0.605</cdr:y>
    </cdr:to>
    <cdr:sp macro="" textlink="">
      <cdr:nvSpPr>
        <cdr:cNvPr id="1085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920" y="2095202"/>
          <a:ext cx="89773" cy="1300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0.496</cdr:x>
      <cdr:y>0.38625</cdr:y>
    </cdr:from>
    <cdr:to>
      <cdr:x>0.50575</cdr:x>
      <cdr:y>0.38625</cdr:y>
    </cdr:to>
    <cdr:sp macro="" textlink="">
      <cdr:nvSpPr>
        <cdr:cNvPr id="1085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66920" y="2168176"/>
          <a:ext cx="8977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</cdr:x>
      <cdr:y>0</cdr:y>
    </cdr:from>
    <cdr:to>
      <cdr:x>0.00975</cdr:x>
      <cdr:y>0.00025</cdr:y>
    </cdr:to>
    <cdr:sp macro="" textlink="">
      <cdr:nvSpPr>
        <cdr:cNvPr id="1085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89773" cy="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</cdr:x>
      <cdr:y>0</cdr:y>
    </cdr:from>
    <cdr:to>
      <cdr:x>0.00975</cdr:x>
      <cdr:y>0.00025</cdr:y>
    </cdr:to>
    <cdr:sp macro="" textlink="">
      <cdr:nvSpPr>
        <cdr:cNvPr id="1085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89773" cy="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</cdr:x>
      <cdr:y>0</cdr:y>
    </cdr:from>
    <cdr:to>
      <cdr:x>0.00975</cdr:x>
      <cdr:y>0.00025</cdr:y>
    </cdr:to>
    <cdr:sp macro="" textlink="">
      <cdr:nvSpPr>
        <cdr:cNvPr id="1085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89773" cy="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</cdr:x>
      <cdr:y>0</cdr:y>
    </cdr:from>
    <cdr:to>
      <cdr:x>0.00975</cdr:x>
      <cdr:y>0.00025</cdr:y>
    </cdr:to>
    <cdr:sp macro="" textlink="">
      <cdr:nvSpPr>
        <cdr:cNvPr id="1085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89773" cy="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0.496</cdr:x>
      <cdr:y>0.59075</cdr:y>
    </cdr:from>
    <cdr:to>
      <cdr:x>0.50575</cdr:x>
      <cdr:y>0.59075</cdr:y>
    </cdr:to>
    <cdr:sp macro="" textlink="">
      <cdr:nvSpPr>
        <cdr:cNvPr id="1085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66920" y="3316116"/>
          <a:ext cx="8977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</cdr:x>
      <cdr:y>0</cdr:y>
    </cdr:from>
    <cdr:to>
      <cdr:x>0.00975</cdr:x>
      <cdr:y>0.00025</cdr:y>
    </cdr:to>
    <cdr:sp macro="" textlink="">
      <cdr:nvSpPr>
        <cdr:cNvPr id="1085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0" y="0"/>
          <a:ext cx="89773" cy="1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0.496</cdr:x>
      <cdr:y>0.43825</cdr:y>
    </cdr:from>
    <cdr:to>
      <cdr:x>0.50575</cdr:x>
      <cdr:y>0.439</cdr:y>
    </cdr:to>
    <cdr:sp macro="" textlink="">
      <cdr:nvSpPr>
        <cdr:cNvPr id="108553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66920" y="2460073"/>
          <a:ext cx="89773" cy="42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0.496</cdr:x>
      <cdr:y>0.5435</cdr:y>
    </cdr:from>
    <cdr:to>
      <cdr:x>0.50575</cdr:x>
      <cdr:y>0.5435</cdr:y>
    </cdr:to>
    <cdr:sp macro="" textlink="">
      <cdr:nvSpPr>
        <cdr:cNvPr id="108554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66920" y="3050883"/>
          <a:ext cx="8977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0.06775</cdr:x>
      <cdr:y>0.285</cdr:y>
    </cdr:from>
    <cdr:to>
      <cdr:x>0.095</cdr:x>
      <cdr:y>0.3195</cdr:y>
    </cdr:to>
    <cdr:sp macro="" textlink="">
      <cdr:nvSpPr>
        <cdr:cNvPr id="1085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808" y="1599819"/>
          <a:ext cx="250905" cy="193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VII</a:t>
          </a:r>
        </a:p>
      </cdr:txBody>
    </cdr:sp>
  </cdr:relSizeAnchor>
  <cdr:relSizeAnchor xmlns:cdr="http://schemas.openxmlformats.org/drawingml/2006/chartDrawing">
    <cdr:from>
      <cdr:x>0.28775</cdr:x>
      <cdr:y>0.285</cdr:y>
    </cdr:from>
    <cdr:to>
      <cdr:x>0.325</cdr:x>
      <cdr:y>0.3195</cdr:y>
    </cdr:to>
    <cdr:sp macro="" textlink="">
      <cdr:nvSpPr>
        <cdr:cNvPr id="10855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9458" y="1599819"/>
          <a:ext cx="342980" cy="193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VIII</a:t>
          </a:r>
        </a:p>
      </cdr:txBody>
    </cdr:sp>
  </cdr:relSizeAnchor>
  <cdr:relSizeAnchor xmlns:cdr="http://schemas.openxmlformats.org/drawingml/2006/chartDrawing">
    <cdr:from>
      <cdr:x>0.367</cdr:x>
      <cdr:y>0.285</cdr:y>
    </cdr:from>
    <cdr:to>
      <cdr:x>0.40325</cdr:x>
      <cdr:y>0.3175</cdr:y>
    </cdr:to>
    <cdr:sp macro="" textlink="">
      <cdr:nvSpPr>
        <cdr:cNvPr id="10855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9153" y="1599819"/>
          <a:ext cx="333771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IX</a:t>
          </a:r>
        </a:p>
      </cdr:txBody>
    </cdr:sp>
  </cdr:relSizeAnchor>
  <cdr:relSizeAnchor xmlns:cdr="http://schemas.openxmlformats.org/drawingml/2006/chartDrawing">
    <cdr:from>
      <cdr:x>0.41875</cdr:x>
      <cdr:y>0.285</cdr:y>
    </cdr:from>
    <cdr:to>
      <cdr:x>0.455</cdr:x>
      <cdr:y>0.3175</cdr:y>
    </cdr:to>
    <cdr:sp macro="" textlink="">
      <cdr:nvSpPr>
        <cdr:cNvPr id="10855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5641" y="1599819"/>
          <a:ext cx="333772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</a:t>
          </a:r>
        </a:p>
      </cdr:txBody>
    </cdr:sp>
  </cdr:relSizeAnchor>
  <cdr:relSizeAnchor xmlns:cdr="http://schemas.openxmlformats.org/drawingml/2006/chartDrawing">
    <cdr:from>
      <cdr:x>0.45</cdr:x>
      <cdr:y>0.285</cdr:y>
    </cdr:from>
    <cdr:to>
      <cdr:x>0.48725</cdr:x>
      <cdr:y>0.3175</cdr:y>
    </cdr:to>
    <cdr:sp macro="" textlink="">
      <cdr:nvSpPr>
        <cdr:cNvPr id="10855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3375" y="1599819"/>
          <a:ext cx="342979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XI</a:t>
          </a:r>
        </a:p>
      </cdr:txBody>
    </cdr:sp>
  </cdr:relSizeAnchor>
  <cdr:relSizeAnchor xmlns:cdr="http://schemas.openxmlformats.org/drawingml/2006/chartDrawing">
    <cdr:from>
      <cdr:x>0.4805</cdr:x>
      <cdr:y>0.285</cdr:y>
    </cdr:from>
    <cdr:to>
      <cdr:x>0.51675</cdr:x>
      <cdr:y>0.3175</cdr:y>
    </cdr:to>
    <cdr:sp macro="" textlink="">
      <cdr:nvSpPr>
        <cdr:cNvPr id="10856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204" y="1599819"/>
          <a:ext cx="333772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XII</a:t>
          </a:r>
        </a:p>
      </cdr:txBody>
    </cdr:sp>
  </cdr:relSizeAnchor>
  <cdr:relSizeAnchor xmlns:cdr="http://schemas.openxmlformats.org/drawingml/2006/chartDrawing">
    <cdr:from>
      <cdr:x>0.51175</cdr:x>
      <cdr:y>0.285</cdr:y>
    </cdr:from>
    <cdr:to>
      <cdr:x>0.549</cdr:x>
      <cdr:y>0.3175</cdr:y>
    </cdr:to>
    <cdr:sp macro="" textlink="">
      <cdr:nvSpPr>
        <cdr:cNvPr id="10856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1938" y="1599819"/>
          <a:ext cx="342980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</a:t>
          </a:r>
        </a:p>
      </cdr:txBody>
    </cdr:sp>
  </cdr:relSizeAnchor>
  <cdr:relSizeAnchor xmlns:cdr="http://schemas.openxmlformats.org/drawingml/2006/chartDrawing">
    <cdr:from>
      <cdr:x>0.549</cdr:x>
      <cdr:y>0.285</cdr:y>
    </cdr:from>
    <cdr:to>
      <cdr:x>0.585</cdr:x>
      <cdr:y>0.3175</cdr:y>
    </cdr:to>
    <cdr:sp macro="" textlink="">
      <cdr:nvSpPr>
        <cdr:cNvPr id="10856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54918" y="1599819"/>
          <a:ext cx="331470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II</a:t>
          </a:r>
        </a:p>
      </cdr:txBody>
    </cdr:sp>
  </cdr:relSizeAnchor>
  <cdr:relSizeAnchor xmlns:cdr="http://schemas.openxmlformats.org/drawingml/2006/chartDrawing">
    <cdr:from>
      <cdr:x>0.59675</cdr:x>
      <cdr:y>0.285</cdr:y>
    </cdr:from>
    <cdr:to>
      <cdr:x>0.634</cdr:x>
      <cdr:y>0.3175</cdr:y>
    </cdr:to>
    <cdr:sp macro="" textlink="">
      <cdr:nvSpPr>
        <cdr:cNvPr id="10856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4576" y="1599819"/>
          <a:ext cx="342979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III</a:t>
          </a:r>
        </a:p>
      </cdr:txBody>
    </cdr:sp>
  </cdr:relSizeAnchor>
  <cdr:relSizeAnchor xmlns:cdr="http://schemas.openxmlformats.org/drawingml/2006/chartDrawing">
    <cdr:from>
      <cdr:x>0.676</cdr:x>
      <cdr:y>0.285</cdr:y>
    </cdr:from>
    <cdr:to>
      <cdr:x>0.71325</cdr:x>
      <cdr:y>0.3175</cdr:y>
    </cdr:to>
    <cdr:sp macro="" textlink="">
      <cdr:nvSpPr>
        <cdr:cNvPr id="108564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4270" y="1599819"/>
          <a:ext cx="342979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IV</a:t>
          </a:r>
        </a:p>
      </cdr:txBody>
    </cdr:sp>
  </cdr:relSizeAnchor>
  <cdr:relSizeAnchor xmlns:cdr="http://schemas.openxmlformats.org/drawingml/2006/chartDrawing">
    <cdr:from>
      <cdr:x>0.902</cdr:x>
      <cdr:y>0.285</cdr:y>
    </cdr:from>
    <cdr:to>
      <cdr:x>0.939</cdr:x>
      <cdr:y>0.3175</cdr:y>
    </cdr:to>
    <cdr:sp macro="" textlink="">
      <cdr:nvSpPr>
        <cdr:cNvPr id="1085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05165" y="1599819"/>
          <a:ext cx="340678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</a:t>
          </a:r>
        </a:p>
      </cdr:txBody>
    </cdr:sp>
  </cdr:relSizeAnchor>
  <cdr:relSizeAnchor xmlns:cdr="http://schemas.openxmlformats.org/drawingml/2006/chartDrawing">
    <cdr:from>
      <cdr:x>0.64975</cdr:x>
      <cdr:y>0.49925</cdr:y>
    </cdr:from>
    <cdr:to>
      <cdr:x>0.66925</cdr:x>
      <cdr:y>0.531</cdr:y>
    </cdr:to>
    <cdr:sp macro="" textlink="">
      <cdr:nvSpPr>
        <cdr:cNvPr id="108566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82573" y="2802490"/>
          <a:ext cx="179546" cy="178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8</a:t>
          </a:r>
        </a:p>
      </cdr:txBody>
    </cdr:sp>
  </cdr:relSizeAnchor>
  <cdr:relSizeAnchor xmlns:cdr="http://schemas.openxmlformats.org/drawingml/2006/chartDrawing">
    <cdr:from>
      <cdr:x>0.64275</cdr:x>
      <cdr:y>0.5655</cdr:y>
    </cdr:from>
    <cdr:to>
      <cdr:x>0.66125</cdr:x>
      <cdr:y>0.59725</cdr:y>
    </cdr:to>
    <cdr:sp macro="" textlink="">
      <cdr:nvSpPr>
        <cdr:cNvPr id="10856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8121" y="3174378"/>
          <a:ext cx="170338" cy="178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9</a:t>
          </a:r>
        </a:p>
      </cdr:txBody>
    </cdr:sp>
  </cdr:relSizeAnchor>
  <cdr:relSizeAnchor xmlns:cdr="http://schemas.openxmlformats.org/drawingml/2006/chartDrawing">
    <cdr:from>
      <cdr:x>0.61825</cdr:x>
      <cdr:y>0.6305</cdr:y>
    </cdr:from>
    <cdr:to>
      <cdr:x>0.64675</cdr:x>
      <cdr:y>0.663</cdr:y>
    </cdr:to>
    <cdr:sp macro="" textlink="">
      <cdr:nvSpPr>
        <cdr:cNvPr id="108568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2537" y="3539249"/>
          <a:ext cx="262414" cy="182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10</a:t>
          </a:r>
        </a:p>
      </cdr:txBody>
    </cdr:sp>
  </cdr:relSizeAnchor>
  <cdr:relSizeAnchor xmlns:cdr="http://schemas.openxmlformats.org/drawingml/2006/chartDrawing">
    <cdr:from>
      <cdr:x>0.59</cdr:x>
      <cdr:y>0.68625</cdr:y>
    </cdr:from>
    <cdr:to>
      <cdr:x>0.61825</cdr:x>
      <cdr:y>0.718</cdr:y>
    </cdr:to>
    <cdr:sp macro="" textlink="">
      <cdr:nvSpPr>
        <cdr:cNvPr id="10856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2425" y="3852196"/>
          <a:ext cx="260112" cy="178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11</a:t>
          </a:r>
        </a:p>
      </cdr:txBody>
    </cdr:sp>
  </cdr:relSizeAnchor>
  <cdr:relSizeAnchor xmlns:cdr="http://schemas.openxmlformats.org/drawingml/2006/chartDrawing">
    <cdr:from>
      <cdr:x>0.55675</cdr:x>
      <cdr:y>0.71875</cdr:y>
    </cdr:from>
    <cdr:to>
      <cdr:x>0.58125</cdr:x>
      <cdr:y>0.7505</cdr:y>
    </cdr:to>
    <cdr:sp macro="" textlink="">
      <cdr:nvSpPr>
        <cdr:cNvPr id="10857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6276" y="4034631"/>
          <a:ext cx="225583" cy="178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12</a:t>
          </a:r>
        </a:p>
      </cdr:txBody>
    </cdr:sp>
  </cdr:relSizeAnchor>
  <cdr:relSizeAnchor xmlns:cdr="http://schemas.openxmlformats.org/drawingml/2006/chartDrawing">
    <cdr:from>
      <cdr:x>0.5205</cdr:x>
      <cdr:y>0.737</cdr:y>
    </cdr:from>
    <cdr:to>
      <cdr:x>0.54</cdr:x>
      <cdr:y>0.76925</cdr:y>
    </cdr:to>
    <cdr:sp macro="" textlink="">
      <cdr:nvSpPr>
        <cdr:cNvPr id="108571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504" y="4137076"/>
          <a:ext cx="179546" cy="181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</a:t>
          </a:r>
        </a:p>
      </cdr:txBody>
    </cdr:sp>
  </cdr:relSizeAnchor>
  <cdr:relSizeAnchor xmlns:cdr="http://schemas.openxmlformats.org/drawingml/2006/chartDrawing">
    <cdr:from>
      <cdr:x>0.4765</cdr:x>
      <cdr:y>0.7435</cdr:y>
    </cdr:from>
    <cdr:to>
      <cdr:x>0.496</cdr:x>
      <cdr:y>0.77575</cdr:y>
    </cdr:to>
    <cdr:sp macro="" textlink="">
      <cdr:nvSpPr>
        <cdr:cNvPr id="108572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7374" y="4173563"/>
          <a:ext cx="179546" cy="181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2</a:t>
          </a:r>
        </a:p>
      </cdr:txBody>
    </cdr:sp>
  </cdr:relSizeAnchor>
  <cdr:relSizeAnchor xmlns:cdr="http://schemas.openxmlformats.org/drawingml/2006/chartDrawing">
    <cdr:from>
      <cdr:x>0.4355</cdr:x>
      <cdr:y>0.72525</cdr:y>
    </cdr:from>
    <cdr:to>
      <cdr:x>0.455</cdr:x>
      <cdr:y>0.757</cdr:y>
    </cdr:to>
    <cdr:sp macro="" textlink="">
      <cdr:nvSpPr>
        <cdr:cNvPr id="10857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9866" y="4071118"/>
          <a:ext cx="179547" cy="178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3</a:t>
          </a:r>
        </a:p>
      </cdr:txBody>
    </cdr:sp>
  </cdr:relSizeAnchor>
  <cdr:relSizeAnchor xmlns:cdr="http://schemas.openxmlformats.org/drawingml/2006/chartDrawing">
    <cdr:from>
      <cdr:x>0.39925</cdr:x>
      <cdr:y>0.6935</cdr:y>
    </cdr:from>
    <cdr:to>
      <cdr:x>0.41875</cdr:x>
      <cdr:y>0.72525</cdr:y>
    </cdr:to>
    <cdr:sp macro="" textlink="">
      <cdr:nvSpPr>
        <cdr:cNvPr id="108574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094" y="3892893"/>
          <a:ext cx="179547" cy="178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4</a:t>
          </a:r>
        </a:p>
      </cdr:txBody>
    </cdr:sp>
  </cdr:relSizeAnchor>
  <cdr:relSizeAnchor xmlns:cdr="http://schemas.openxmlformats.org/drawingml/2006/chartDrawing">
    <cdr:from>
      <cdr:x>0.367</cdr:x>
      <cdr:y>0.64525</cdr:y>
    </cdr:from>
    <cdr:to>
      <cdr:x>0.3865</cdr:x>
      <cdr:y>0.67775</cdr:y>
    </cdr:to>
    <cdr:sp macro="" textlink="">
      <cdr:nvSpPr>
        <cdr:cNvPr id="108575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9153" y="3622046"/>
          <a:ext cx="179546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5</a:t>
          </a:r>
        </a:p>
      </cdr:txBody>
    </cdr:sp>
  </cdr:relSizeAnchor>
  <cdr:relSizeAnchor xmlns:cdr="http://schemas.openxmlformats.org/drawingml/2006/chartDrawing">
    <cdr:from>
      <cdr:x>0.3475</cdr:x>
      <cdr:y>0.59075</cdr:y>
    </cdr:from>
    <cdr:to>
      <cdr:x>0.367</cdr:x>
      <cdr:y>0.62325</cdr:y>
    </cdr:to>
    <cdr:sp macro="" textlink="">
      <cdr:nvSpPr>
        <cdr:cNvPr id="108576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9606" y="3316116"/>
          <a:ext cx="179547" cy="18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6</a:t>
          </a:r>
        </a:p>
      </cdr:txBody>
    </cdr:sp>
  </cdr:relSizeAnchor>
  <cdr:relSizeAnchor xmlns:cdr="http://schemas.openxmlformats.org/drawingml/2006/chartDrawing">
    <cdr:from>
      <cdr:x>0.33575</cdr:x>
      <cdr:y>0.52125</cdr:y>
    </cdr:from>
    <cdr:to>
      <cdr:x>0.35325</cdr:x>
      <cdr:y>0.55375</cdr:y>
    </cdr:to>
    <cdr:sp macro="" textlink="">
      <cdr:nvSpPr>
        <cdr:cNvPr id="108579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1418" y="2925985"/>
          <a:ext cx="161131" cy="182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7</a:t>
          </a:r>
        </a:p>
      </cdr:txBody>
    </cdr:sp>
  </cdr:relSizeAnchor>
  <cdr:relSizeAnchor xmlns:cdr="http://schemas.openxmlformats.org/drawingml/2006/chartDrawing">
    <cdr:from>
      <cdr:x>0.46775</cdr:x>
      <cdr:y>0.1255</cdr:y>
    </cdr:from>
    <cdr:to>
      <cdr:x>0.5275</cdr:x>
      <cdr:y>0.15775</cdr:y>
    </cdr:to>
    <cdr:sp macro="" textlink="">
      <cdr:nvSpPr>
        <cdr:cNvPr id="108580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6808" y="704482"/>
          <a:ext cx="550148" cy="181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south</a:t>
          </a:r>
        </a:p>
      </cdr:txBody>
    </cdr:sp>
  </cdr:relSizeAnchor>
  <cdr:relSizeAnchor xmlns:cdr="http://schemas.openxmlformats.org/drawingml/2006/chartDrawing">
    <cdr:from>
      <cdr:x>0.33575</cdr:x>
      <cdr:y>0.45325</cdr:y>
    </cdr:from>
    <cdr:to>
      <cdr:x>0.35325</cdr:x>
      <cdr:y>0.48425</cdr:y>
    </cdr:to>
    <cdr:sp macro="" textlink="">
      <cdr:nvSpPr>
        <cdr:cNvPr id="108581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1418" y="2544274"/>
          <a:ext cx="161131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6</a:t>
          </a:r>
        </a:p>
      </cdr:txBody>
    </cdr:sp>
  </cdr:relSizeAnchor>
  <cdr:relSizeAnchor xmlns:cdr="http://schemas.openxmlformats.org/drawingml/2006/chartDrawing">
    <cdr:from>
      <cdr:x>0.35325</cdr:x>
      <cdr:y>0.45325</cdr:y>
    </cdr:from>
    <cdr:to>
      <cdr:x>0.371</cdr:x>
      <cdr:y>0.48425</cdr:y>
    </cdr:to>
    <cdr:sp macro="" textlink="">
      <cdr:nvSpPr>
        <cdr:cNvPr id="108582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2549" y="2544274"/>
          <a:ext cx="163434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7</a:t>
          </a:r>
        </a:p>
      </cdr:txBody>
    </cdr:sp>
  </cdr:relSizeAnchor>
  <cdr:relSizeAnchor xmlns:cdr="http://schemas.openxmlformats.org/drawingml/2006/chartDrawing">
    <cdr:from>
      <cdr:x>0.64675</cdr:x>
      <cdr:y>0.45325</cdr:y>
    </cdr:from>
    <cdr:to>
      <cdr:x>0.66325</cdr:x>
      <cdr:y>0.48425</cdr:y>
    </cdr:to>
    <cdr:sp macro="" textlink="">
      <cdr:nvSpPr>
        <cdr:cNvPr id="108583" name="Text Box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4951" y="2544274"/>
          <a:ext cx="151923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6</a:t>
          </a:r>
        </a:p>
      </cdr:txBody>
    </cdr:sp>
  </cdr:relSizeAnchor>
  <cdr:relSizeAnchor xmlns:cdr="http://schemas.openxmlformats.org/drawingml/2006/chartDrawing">
    <cdr:from>
      <cdr:x>0.61825</cdr:x>
      <cdr:y>0.45325</cdr:y>
    </cdr:from>
    <cdr:to>
      <cdr:x>0.635</cdr:x>
      <cdr:y>0.48425</cdr:y>
    </cdr:to>
    <cdr:sp macro="" textlink="">
      <cdr:nvSpPr>
        <cdr:cNvPr id="108584" name="Text Box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2537" y="2544274"/>
          <a:ext cx="154226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4</a:t>
          </a:r>
        </a:p>
      </cdr:txBody>
    </cdr:sp>
  </cdr:relSizeAnchor>
  <cdr:relSizeAnchor xmlns:cdr="http://schemas.openxmlformats.org/drawingml/2006/chartDrawing">
    <cdr:from>
      <cdr:x>0.367</cdr:x>
      <cdr:y>0.45325</cdr:y>
    </cdr:from>
    <cdr:to>
      <cdr:x>0.3845</cdr:x>
      <cdr:y>0.48425</cdr:y>
    </cdr:to>
    <cdr:sp macro="" textlink="">
      <cdr:nvSpPr>
        <cdr:cNvPr id="108585" name="Text Box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9153" y="2544274"/>
          <a:ext cx="161131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8</a:t>
          </a:r>
        </a:p>
      </cdr:txBody>
    </cdr:sp>
  </cdr:relSizeAnchor>
  <cdr:relSizeAnchor xmlns:cdr="http://schemas.openxmlformats.org/drawingml/2006/chartDrawing">
    <cdr:from>
      <cdr:x>0.59675</cdr:x>
      <cdr:y>0.45325</cdr:y>
    </cdr:from>
    <cdr:to>
      <cdr:x>0.6135</cdr:x>
      <cdr:y>0.48425</cdr:y>
    </cdr:to>
    <cdr:sp macro="" textlink="">
      <cdr:nvSpPr>
        <cdr:cNvPr id="108586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4576" y="2544274"/>
          <a:ext cx="154225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3</a:t>
          </a:r>
        </a:p>
      </cdr:txBody>
    </cdr:sp>
  </cdr:relSizeAnchor>
  <cdr:relSizeAnchor xmlns:cdr="http://schemas.openxmlformats.org/drawingml/2006/chartDrawing">
    <cdr:from>
      <cdr:x>0.3865</cdr:x>
      <cdr:y>0.45325</cdr:y>
    </cdr:from>
    <cdr:to>
      <cdr:x>0.40425</cdr:x>
      <cdr:y>0.48425</cdr:y>
    </cdr:to>
    <cdr:sp macro="" textlink="">
      <cdr:nvSpPr>
        <cdr:cNvPr id="108587" name="Text Box 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699" y="2544274"/>
          <a:ext cx="163433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9</a:t>
          </a:r>
        </a:p>
      </cdr:txBody>
    </cdr:sp>
  </cdr:relSizeAnchor>
  <cdr:relSizeAnchor xmlns:cdr="http://schemas.openxmlformats.org/drawingml/2006/chartDrawing">
    <cdr:from>
      <cdr:x>0.413</cdr:x>
      <cdr:y>0.45325</cdr:y>
    </cdr:from>
    <cdr:to>
      <cdr:x>0.4355</cdr:x>
      <cdr:y>0.48425</cdr:y>
    </cdr:to>
    <cdr:sp macro="" textlink="">
      <cdr:nvSpPr>
        <cdr:cNvPr id="108588" name="Text Box 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2698" y="2544274"/>
          <a:ext cx="207168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10</a:t>
          </a:r>
        </a:p>
      </cdr:txBody>
    </cdr:sp>
  </cdr:relSizeAnchor>
  <cdr:relSizeAnchor xmlns:cdr="http://schemas.openxmlformats.org/drawingml/2006/chartDrawing">
    <cdr:from>
      <cdr:x>0.45</cdr:x>
      <cdr:y>0.45325</cdr:y>
    </cdr:from>
    <cdr:to>
      <cdr:x>0.47175</cdr:x>
      <cdr:y>0.48425</cdr:y>
    </cdr:to>
    <cdr:sp macro="" textlink="">
      <cdr:nvSpPr>
        <cdr:cNvPr id="108589" name="Text Box 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3375" y="2544274"/>
          <a:ext cx="200263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11</a:t>
          </a:r>
        </a:p>
      </cdr:txBody>
    </cdr:sp>
  </cdr:relSizeAnchor>
  <cdr:relSizeAnchor xmlns:cdr="http://schemas.openxmlformats.org/drawingml/2006/chartDrawing">
    <cdr:from>
      <cdr:x>0.49125</cdr:x>
      <cdr:y>0.45325</cdr:y>
    </cdr:from>
    <cdr:to>
      <cdr:x>0.51175</cdr:x>
      <cdr:y>0.48425</cdr:y>
    </cdr:to>
    <cdr:sp macro="" textlink="">
      <cdr:nvSpPr>
        <cdr:cNvPr id="108590" name="Text Box 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3184" y="2544274"/>
          <a:ext cx="188754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12</a:t>
          </a:r>
        </a:p>
      </cdr:txBody>
    </cdr:sp>
  </cdr:relSizeAnchor>
  <cdr:relSizeAnchor xmlns:cdr="http://schemas.openxmlformats.org/drawingml/2006/chartDrawing">
    <cdr:from>
      <cdr:x>0.5275</cdr:x>
      <cdr:y>0.45325</cdr:y>
    </cdr:from>
    <cdr:to>
      <cdr:x>0.549</cdr:x>
      <cdr:y>0.48425</cdr:y>
    </cdr:to>
    <cdr:sp macro="" textlink="">
      <cdr:nvSpPr>
        <cdr:cNvPr id="108591" name="Text Box 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956" y="2544274"/>
          <a:ext cx="197962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1</a:t>
          </a:r>
        </a:p>
      </cdr:txBody>
    </cdr:sp>
  </cdr:relSizeAnchor>
  <cdr:relSizeAnchor xmlns:cdr="http://schemas.openxmlformats.org/drawingml/2006/chartDrawing">
    <cdr:from>
      <cdr:x>0.5635</cdr:x>
      <cdr:y>0.45325</cdr:y>
    </cdr:from>
    <cdr:to>
      <cdr:x>0.585</cdr:x>
      <cdr:y>0.48425</cdr:y>
    </cdr:to>
    <cdr:sp macro="" textlink="">
      <cdr:nvSpPr>
        <cdr:cNvPr id="108592" name="Text Box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426" y="2544274"/>
          <a:ext cx="197962" cy="174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2</a:t>
          </a:r>
        </a:p>
      </cdr:txBody>
    </cdr:sp>
  </cdr:relSizeAnchor>
  <cdr:relSizeAnchor xmlns:cdr="http://schemas.openxmlformats.org/drawingml/2006/chartDrawing">
    <cdr:from>
      <cdr:x>0.628</cdr:x>
      <cdr:y>0.4525</cdr:y>
    </cdr:from>
    <cdr:to>
      <cdr:x>0.64975</cdr:x>
      <cdr:y>0.48425</cdr:y>
    </cdr:to>
    <cdr:sp macro="" textlink="">
      <cdr:nvSpPr>
        <cdr:cNvPr id="108593" name="Text Box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310" y="2540064"/>
          <a:ext cx="200263" cy="178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4276-A8AA-D045-8120-6793F3A8F883}">
  <dimension ref="B2:N45"/>
  <sheetViews>
    <sheetView showGridLines="0" tabSelected="1" workbookViewId="0">
      <selection activeCell="N22" sqref="N22"/>
    </sheetView>
  </sheetViews>
  <sheetFormatPr baseColWidth="10" defaultRowHeight="16" x14ac:dyDescent="0.2"/>
  <cols>
    <col min="1" max="16384" width="10.83203125" style="40"/>
  </cols>
  <sheetData>
    <row r="2" spans="2:14" ht="15" customHeight="1" x14ac:dyDescent="0.2"/>
    <row r="3" spans="2:14" ht="16" customHeight="1" x14ac:dyDescent="0.2">
      <c r="B3" s="30" t="s">
        <v>8</v>
      </c>
      <c r="C3" s="30"/>
      <c r="D3" s="30"/>
      <c r="E3" s="30"/>
      <c r="F3" s="30"/>
      <c r="G3" s="30"/>
      <c r="H3" s="30"/>
      <c r="I3" s="30"/>
      <c r="J3" s="30"/>
      <c r="K3" s="30"/>
    </row>
    <row r="4" spans="2:14" ht="16" customHeight="1" x14ac:dyDescent="0.2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14" ht="16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4" ht="16" customHeight="1" x14ac:dyDescent="0.2"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2:14" ht="16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4" ht="16" customHeight="1" x14ac:dyDescent="0.2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14" ht="16" customHeight="1" x14ac:dyDescent="0.2">
      <c r="B9" s="30"/>
      <c r="C9" s="30"/>
      <c r="D9" s="30"/>
      <c r="E9" s="30"/>
      <c r="F9" s="30"/>
      <c r="G9" s="30"/>
      <c r="H9" s="30"/>
      <c r="I9" s="30"/>
      <c r="J9" s="30"/>
      <c r="K9" s="30"/>
    </row>
    <row r="11" spans="2:14" x14ac:dyDescent="0.2">
      <c r="N11" s="41"/>
    </row>
    <row r="13" spans="2:14" ht="19" x14ac:dyDescent="0.25">
      <c r="D13" s="18" t="s">
        <v>9</v>
      </c>
      <c r="E13" s="19"/>
      <c r="F13" s="20"/>
      <c r="G13" s="20"/>
      <c r="H13" s="20"/>
      <c r="I13" s="21" t="s">
        <v>3</v>
      </c>
    </row>
    <row r="14" spans="2:14" ht="19" x14ac:dyDescent="0.25">
      <c r="D14" s="22"/>
      <c r="E14" s="23"/>
      <c r="F14" s="24"/>
      <c r="G14" s="24"/>
      <c r="H14" s="24"/>
      <c r="I14" s="25"/>
      <c r="N14" s="42"/>
    </row>
    <row r="15" spans="2:14" ht="19" x14ac:dyDescent="0.25">
      <c r="D15" s="26" t="s">
        <v>10</v>
      </c>
      <c r="E15" s="27"/>
      <c r="F15" s="28"/>
      <c r="G15" s="28"/>
      <c r="H15" s="28"/>
      <c r="I15" s="29" t="s">
        <v>4</v>
      </c>
    </row>
    <row r="27" spans="7:7" x14ac:dyDescent="0.2">
      <c r="G27" s="43"/>
    </row>
    <row r="36" spans="2:11" x14ac:dyDescent="0.2">
      <c r="J36" s="42"/>
    </row>
    <row r="43" spans="2:11" x14ac:dyDescent="0.2">
      <c r="B43" s="31" t="s">
        <v>5</v>
      </c>
      <c r="C43" s="32"/>
      <c r="D43" s="32"/>
      <c r="E43" s="32"/>
      <c r="F43" s="32"/>
      <c r="G43" s="32"/>
      <c r="H43" s="32"/>
      <c r="I43" s="32"/>
      <c r="J43" s="32"/>
      <c r="K43" s="33"/>
    </row>
    <row r="44" spans="2:11" x14ac:dyDescent="0.2">
      <c r="B44" s="34" t="s">
        <v>6</v>
      </c>
      <c r="C44" s="35"/>
      <c r="D44" s="35"/>
      <c r="E44" s="35"/>
      <c r="F44" s="35"/>
      <c r="G44" s="35"/>
      <c r="H44" s="35"/>
      <c r="I44" s="35"/>
      <c r="J44" s="35"/>
      <c r="K44" s="36"/>
    </row>
    <row r="45" spans="2:11" x14ac:dyDescent="0.2">
      <c r="B45" s="37" t="s">
        <v>7</v>
      </c>
      <c r="C45" s="38"/>
      <c r="D45" s="38"/>
      <c r="E45" s="38"/>
      <c r="F45" s="38"/>
      <c r="G45" s="38"/>
      <c r="H45" s="38"/>
      <c r="I45" s="38"/>
      <c r="J45" s="38"/>
      <c r="K45" s="39"/>
    </row>
  </sheetData>
  <sheetProtection sheet="1" objects="1" scenarios="1"/>
  <mergeCells count="4">
    <mergeCell ref="B3:K9"/>
    <mergeCell ref="B43:K43"/>
    <mergeCell ref="B44:K44"/>
    <mergeCell ref="B45:K45"/>
  </mergeCells>
  <hyperlinks>
    <hyperlink ref="I13" r:id="rId1" xr:uid="{B889E289-4FF2-3440-B837-A80FA354BE31}"/>
    <hyperlink ref="B43" r:id="rId2" display="http://www.astronomy-morsels.ch/" xr:uid="{D9B2E24F-7CF9-1748-8D50-2B2B5936153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workbookViewId="0">
      <selection activeCell="K166" sqref="K166"/>
    </sheetView>
  </sheetViews>
  <sheetFormatPr baseColWidth="10" defaultRowHeight="13" x14ac:dyDescent="0.15"/>
  <sheetData/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65535"/>
  <sheetViews>
    <sheetView showGridLines="0" workbookViewId="0">
      <selection activeCell="E75" sqref="E75"/>
    </sheetView>
  </sheetViews>
  <sheetFormatPr baseColWidth="10" defaultColWidth="8.83203125" defaultRowHeight="14" x14ac:dyDescent="0.2"/>
  <cols>
    <col min="1" max="1" width="10.83203125" style="2" customWidth="1"/>
    <col min="2" max="2" width="12.5" style="2" bestFit="1" customWidth="1"/>
    <col min="3" max="3" width="7.6640625" style="2" customWidth="1"/>
    <col min="4" max="17" width="8.83203125" style="2" customWidth="1"/>
  </cols>
  <sheetData>
    <row r="2" spans="2:28" x14ac:dyDescent="0.2">
      <c r="B2" s="2" t="s">
        <v>0</v>
      </c>
      <c r="C2" s="4">
        <v>30</v>
      </c>
    </row>
    <row r="3" spans="2:28" x14ac:dyDescent="0.2">
      <c r="B3" s="2" t="s">
        <v>1</v>
      </c>
      <c r="C3" s="4">
        <v>23</v>
      </c>
    </row>
    <row r="5" spans="2:28" x14ac:dyDescent="0.2">
      <c r="B5" s="5"/>
      <c r="C5" s="6" t="s">
        <v>2</v>
      </c>
      <c r="D5" s="6">
        <v>21</v>
      </c>
      <c r="E5" s="6" t="s">
        <v>2</v>
      </c>
      <c r="F5" s="6"/>
      <c r="G5" s="6">
        <v>1</v>
      </c>
      <c r="H5" s="6"/>
      <c r="I5" s="6" t="s">
        <v>2</v>
      </c>
      <c r="J5" s="7">
        <v>10</v>
      </c>
      <c r="L5" s="5">
        <v>0</v>
      </c>
      <c r="M5" s="16">
        <f t="shared" ref="M5:M36" si="0">$C$2*SIN(2*PI()*L5/24)</f>
        <v>0</v>
      </c>
      <c r="N5" s="17">
        <f t="shared" ref="N5:N36" si="1">$C$2*COS(2*PI()*L5/24)</f>
        <v>30</v>
      </c>
    </row>
    <row r="6" spans="2:28" x14ac:dyDescent="0.2">
      <c r="B6" s="8">
        <v>6</v>
      </c>
      <c r="C6" s="9">
        <f>$C$3*TAN(2*PI()*B6/24)</f>
        <v>3.7546470238523866E+17</v>
      </c>
      <c r="D6" s="9">
        <f>-$D$5</f>
        <v>-21</v>
      </c>
      <c r="E6" s="10"/>
      <c r="F6" s="9">
        <f>$C$2*SIN(2*PI()*B6/24)</f>
        <v>30</v>
      </c>
      <c r="G6" s="9">
        <f>-$G$5</f>
        <v>-1</v>
      </c>
      <c r="H6" s="10"/>
      <c r="I6" s="9">
        <f>$C$2*SIN(2*PI()*(B6-40/60)/24)</f>
        <v>29.544232590366242</v>
      </c>
      <c r="J6" s="11">
        <f>$C$2*COS(2*PI()*(B6-40/60)/24)</f>
        <v>5.2094453300079122</v>
      </c>
      <c r="K6" s="3"/>
      <c r="L6" s="8">
        <f t="shared" ref="L6:L37" si="2">L5+0.25</f>
        <v>0.25</v>
      </c>
      <c r="M6" s="9">
        <f t="shared" si="0"/>
        <v>1.9620938769042919</v>
      </c>
      <c r="N6" s="11">
        <f t="shared" si="1"/>
        <v>29.935767697158106</v>
      </c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">
      <c r="B7" s="8"/>
      <c r="C7" s="9">
        <f>C6</f>
        <v>3.7546470238523866E+17</v>
      </c>
      <c r="D7" s="9">
        <f>$D$5</f>
        <v>21</v>
      </c>
      <c r="E7" s="10"/>
      <c r="F7" s="9">
        <f>F6</f>
        <v>30</v>
      </c>
      <c r="G7" s="9">
        <f>$G$5</f>
        <v>1</v>
      </c>
      <c r="H7" s="10"/>
      <c r="I7" s="9">
        <f>($J$5-1)*I6/$J$5</f>
        <v>26.589809331329615</v>
      </c>
      <c r="J7" s="11">
        <f>($J$5-1)*J6/$J$5</f>
        <v>4.6885007970071211</v>
      </c>
      <c r="K7" s="3"/>
      <c r="L7" s="8">
        <f t="shared" si="2"/>
        <v>0.5</v>
      </c>
      <c r="M7" s="9">
        <f t="shared" si="0"/>
        <v>3.9157857666015472</v>
      </c>
      <c r="N7" s="11">
        <f t="shared" si="1"/>
        <v>29.74334584121431</v>
      </c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">
      <c r="B8" s="8">
        <v>7</v>
      </c>
      <c r="C8" s="9">
        <f>$C$3*TAN(2*PI()*B8/24)</f>
        <v>-85.837168574084231</v>
      </c>
      <c r="D8" s="9">
        <f>-$D$5</f>
        <v>-21</v>
      </c>
      <c r="E8" s="9"/>
      <c r="F8" s="9">
        <f>$C$2*SIN(2*PI()*B8/24)</f>
        <v>28.97777478867205</v>
      </c>
      <c r="G8" s="9">
        <f>-$G$5</f>
        <v>-1</v>
      </c>
      <c r="H8" s="9"/>
      <c r="I8" s="9">
        <f>$C$2*SIN(2*PI()*(B8-40/60)/24)</f>
        <v>29.885840942752367</v>
      </c>
      <c r="J8" s="11">
        <f>$C$2*COS(2*PI()*(B8-40/60)/24)</f>
        <v>-2.6146722824297406</v>
      </c>
      <c r="K8" s="3"/>
      <c r="L8" s="8">
        <f t="shared" si="2"/>
        <v>0.75</v>
      </c>
      <c r="M8" s="9">
        <f t="shared" si="0"/>
        <v>5.8527096604838471</v>
      </c>
      <c r="N8" s="11">
        <f t="shared" si="1"/>
        <v>29.423558412096913</v>
      </c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">
      <c r="B9" s="8"/>
      <c r="C9" s="9">
        <f>C8</f>
        <v>-85.837168574084231</v>
      </c>
      <c r="D9" s="9">
        <f>$D$5</f>
        <v>21</v>
      </c>
      <c r="E9" s="10"/>
      <c r="F9" s="9">
        <f>F8</f>
        <v>28.97777478867205</v>
      </c>
      <c r="G9" s="9">
        <f>$G$5</f>
        <v>1</v>
      </c>
      <c r="H9" s="10"/>
      <c r="I9" s="9">
        <f>($J$5-1)*I8/$J$5</f>
        <v>26.897256848477127</v>
      </c>
      <c r="J9" s="11">
        <f>($J$5-1)*J8/$J$5</f>
        <v>-2.3532050541867666</v>
      </c>
      <c r="L9" s="8">
        <f t="shared" si="2"/>
        <v>1</v>
      </c>
      <c r="M9" s="9">
        <f t="shared" si="0"/>
        <v>7.7645713530756222</v>
      </c>
      <c r="N9" s="11">
        <f t="shared" si="1"/>
        <v>28.97777478867205</v>
      </c>
    </row>
    <row r="10" spans="2:28" x14ac:dyDescent="0.2">
      <c r="B10" s="8">
        <v>8</v>
      </c>
      <c r="C10" s="9">
        <f>$C$3*TAN(2*PI()*B10/24)</f>
        <v>-39.837168574084203</v>
      </c>
      <c r="D10" s="9">
        <f>-$D$5</f>
        <v>-21</v>
      </c>
      <c r="E10" s="10"/>
      <c r="F10" s="9">
        <f>$C$2*SIN(2*PI()*B10/24)</f>
        <v>25.98076211353316</v>
      </c>
      <c r="G10" s="9">
        <f>-$G$5</f>
        <v>-1</v>
      </c>
      <c r="H10" s="10"/>
      <c r="I10" s="9">
        <f>$C$2*SIN(2*PI()*(B10-40/60)/24)</f>
        <v>28.190778623577252</v>
      </c>
      <c r="J10" s="11">
        <f>$C$2*COS(2*PI()*(B10-40/60)/24)</f>
        <v>-10.260604299770055</v>
      </c>
      <c r="L10" s="8">
        <f t="shared" si="2"/>
        <v>1.25</v>
      </c>
      <c r="M10" s="9">
        <f t="shared" si="0"/>
        <v>9.6431839590948485</v>
      </c>
      <c r="N10" s="11">
        <f t="shared" si="1"/>
        <v>28.40790388485317</v>
      </c>
    </row>
    <row r="11" spans="2:28" x14ac:dyDescent="0.2">
      <c r="B11" s="8"/>
      <c r="C11" s="9">
        <f>C10</f>
        <v>-39.837168574084203</v>
      </c>
      <c r="D11" s="9">
        <f>$D$5</f>
        <v>21</v>
      </c>
      <c r="E11" s="10"/>
      <c r="F11" s="9">
        <f>F10</f>
        <v>25.98076211353316</v>
      </c>
      <c r="G11" s="9">
        <f>$G$5</f>
        <v>1</v>
      </c>
      <c r="H11" s="10"/>
      <c r="I11" s="9">
        <f>($J$5-1)*I10/$J$5</f>
        <v>25.371700761219525</v>
      </c>
      <c r="J11" s="11">
        <f>($J$5-1)*J10/$J$5</f>
        <v>-9.2345438697930486</v>
      </c>
      <c r="L11" s="8">
        <f t="shared" si="2"/>
        <v>1.5</v>
      </c>
      <c r="M11" s="9">
        <f t="shared" si="0"/>
        <v>11.480502970952694</v>
      </c>
      <c r="N11" s="11">
        <f t="shared" si="1"/>
        <v>27.716385975338603</v>
      </c>
    </row>
    <row r="12" spans="2:28" x14ac:dyDescent="0.2">
      <c r="B12" s="8">
        <v>9</v>
      </c>
      <c r="C12" s="9">
        <f>$C$3*TAN(2*PI()*B12/24)</f>
        <v>-23.000000000000004</v>
      </c>
      <c r="D12" s="9">
        <f>-$D$5</f>
        <v>-21</v>
      </c>
      <c r="E12" s="10"/>
      <c r="F12" s="9">
        <f>$C$2*SIN(2*PI()*B12/24)</f>
        <v>21.213203435596427</v>
      </c>
      <c r="G12" s="9">
        <f>-$G$5</f>
        <v>-1</v>
      </c>
      <c r="H12" s="10"/>
      <c r="I12" s="9">
        <f>$C$2*SIN(2*PI()*(B12-40/60)/24)</f>
        <v>24.574561328669752</v>
      </c>
      <c r="J12" s="11">
        <f>$C$2*COS(2*PI()*(B12-40/60)/24)</f>
        <v>-17.207293090531383</v>
      </c>
      <c r="L12" s="8">
        <f t="shared" si="2"/>
        <v>1.75</v>
      </c>
      <c r="M12" s="9">
        <f t="shared" si="0"/>
        <v>13.268660706570037</v>
      </c>
      <c r="N12" s="11">
        <f t="shared" si="1"/>
        <v>26.906182245980652</v>
      </c>
    </row>
    <row r="13" spans="2:28" x14ac:dyDescent="0.2">
      <c r="B13" s="8"/>
      <c r="C13" s="9">
        <f>C12</f>
        <v>-23.000000000000004</v>
      </c>
      <c r="D13" s="9">
        <f>$D$5</f>
        <v>21</v>
      </c>
      <c r="E13" s="10"/>
      <c r="F13" s="9">
        <f>F12</f>
        <v>21.213203435596427</v>
      </c>
      <c r="G13" s="9">
        <f>$G$5</f>
        <v>1</v>
      </c>
      <c r="H13" s="10"/>
      <c r="I13" s="9">
        <f>($J$5-1)*I12/$J$5</f>
        <v>22.117105195802775</v>
      </c>
      <c r="J13" s="11">
        <f>($J$5-1)*J12/$J$5</f>
        <v>-15.486563781478244</v>
      </c>
      <c r="L13" s="8">
        <f t="shared" si="2"/>
        <v>2</v>
      </c>
      <c r="M13" s="9">
        <f t="shared" si="0"/>
        <v>14.999999999999998</v>
      </c>
      <c r="N13" s="11">
        <f t="shared" si="1"/>
        <v>25.98076211353316</v>
      </c>
    </row>
    <row r="14" spans="2:28" x14ac:dyDescent="0.2">
      <c r="B14" s="8">
        <v>10</v>
      </c>
      <c r="C14" s="9">
        <f>$C$3*TAN(2*PI()*B14/24)</f>
        <v>-13.279056191361391</v>
      </c>
      <c r="D14" s="9">
        <f>-$D$5</f>
        <v>-21</v>
      </c>
      <c r="E14" s="10"/>
      <c r="F14" s="9">
        <f>$C$2*SIN(2*PI()*B14/24)</f>
        <v>14.999999999999998</v>
      </c>
      <c r="G14" s="9">
        <f>-$G$5</f>
        <v>-1</v>
      </c>
      <c r="H14" s="10"/>
      <c r="I14" s="9">
        <f>$C$2*SIN(2*PI()*(B14-40/60)/24)</f>
        <v>19.283628290596173</v>
      </c>
      <c r="J14" s="11">
        <f>$C$2*COS(2*PI()*(B14-40/60)/24)</f>
        <v>-22.981333293569346</v>
      </c>
      <c r="L14" s="8">
        <f t="shared" si="2"/>
        <v>2.25</v>
      </c>
      <c r="M14" s="9">
        <f t="shared" si="0"/>
        <v>16.667106990588067</v>
      </c>
      <c r="N14" s="11">
        <f t="shared" si="1"/>
        <v>24.944088369076358</v>
      </c>
    </row>
    <row r="15" spans="2:28" x14ac:dyDescent="0.2">
      <c r="B15" s="8"/>
      <c r="C15" s="9">
        <f>C14</f>
        <v>-13.279056191361391</v>
      </c>
      <c r="D15" s="9">
        <f>$D$5</f>
        <v>21</v>
      </c>
      <c r="E15" s="10"/>
      <c r="F15" s="9">
        <f>F14</f>
        <v>14.999999999999998</v>
      </c>
      <c r="G15" s="9">
        <f>$G$5</f>
        <v>1</v>
      </c>
      <c r="H15" s="10"/>
      <c r="I15" s="9">
        <f>($J$5-1)*I14/$J$5</f>
        <v>17.355265461536554</v>
      </c>
      <c r="J15" s="11">
        <f>($J$5-1)*J14/$J$5</f>
        <v>-20.683199964212413</v>
      </c>
      <c r="L15" s="8">
        <f t="shared" si="2"/>
        <v>2.5</v>
      </c>
      <c r="M15" s="9">
        <f t="shared" si="0"/>
        <v>18.262842870261618</v>
      </c>
      <c r="N15" s="11">
        <f t="shared" si="1"/>
        <v>23.800600208737055</v>
      </c>
    </row>
    <row r="16" spans="2:28" x14ac:dyDescent="0.2">
      <c r="B16" s="8">
        <v>11</v>
      </c>
      <c r="C16" s="9">
        <f>$C$3*TAN(2*PI()*B16/24)</f>
        <v>-6.1628314259158286</v>
      </c>
      <c r="D16" s="9">
        <f>-$D$5</f>
        <v>-21</v>
      </c>
      <c r="E16" s="10"/>
      <c r="F16" s="9">
        <f>$C$2*SIN(2*PI()*B16/24)</f>
        <v>7.7645713530756302</v>
      </c>
      <c r="G16" s="9">
        <f>-$G$5</f>
        <v>-1</v>
      </c>
      <c r="H16" s="10"/>
      <c r="I16" s="9">
        <f>$C$2*SIN(2*PI()*(B16-40/60)/24)</f>
        <v>12.678547852220985</v>
      </c>
      <c r="J16" s="11">
        <f>$C$2*COS(2*PI()*(B16-40/60)/24)</f>
        <v>-27.1892336110995</v>
      </c>
      <c r="L16" s="8">
        <f t="shared" si="2"/>
        <v>2.75</v>
      </c>
      <c r="M16" s="9">
        <f t="shared" si="0"/>
        <v>19.780374453002064</v>
      </c>
      <c r="N16" s="11">
        <f t="shared" si="1"/>
        <v>22.555194224369323</v>
      </c>
    </row>
    <row r="17" spans="2:14" x14ac:dyDescent="0.2">
      <c r="B17" s="8"/>
      <c r="C17" s="9">
        <f>C16</f>
        <v>-6.1628314259158286</v>
      </c>
      <c r="D17" s="9">
        <f>$D$5</f>
        <v>21</v>
      </c>
      <c r="E17" s="10"/>
      <c r="F17" s="9">
        <f>F16</f>
        <v>7.7645713530756302</v>
      </c>
      <c r="G17" s="9">
        <f>$G$5</f>
        <v>1</v>
      </c>
      <c r="H17" s="10"/>
      <c r="I17" s="9">
        <f>($J$5-1)*I16/$J$5</f>
        <v>11.410693066998887</v>
      </c>
      <c r="J17" s="11">
        <f>($J$5-1)*J16/$J$5</f>
        <v>-24.470310249989549</v>
      </c>
      <c r="L17" s="8">
        <f t="shared" si="2"/>
        <v>3</v>
      </c>
      <c r="M17" s="9">
        <f t="shared" si="0"/>
        <v>21.213203435596423</v>
      </c>
      <c r="N17" s="11">
        <f t="shared" si="1"/>
        <v>21.213203435596427</v>
      </c>
    </row>
    <row r="18" spans="2:14" x14ac:dyDescent="0.2">
      <c r="B18" s="8">
        <v>12</v>
      </c>
      <c r="C18" s="9">
        <f>$C$3*TAN(2*PI()*B18/24)</f>
        <v>-2.817841446289826E-15</v>
      </c>
      <c r="D18" s="9">
        <f>-$D$5</f>
        <v>-21</v>
      </c>
      <c r="E18" s="10"/>
      <c r="F18" s="9">
        <f>$C$2*SIN(2*PI()*B18/24)</f>
        <v>3.67544536472586E-15</v>
      </c>
      <c r="G18" s="9">
        <f>-$G$5</f>
        <v>-1</v>
      </c>
      <c r="H18" s="10"/>
      <c r="I18" s="9">
        <f>$C$2*SIN(2*PI()*(B18-40/60)/24)</f>
        <v>5.2094453300079087</v>
      </c>
      <c r="J18" s="11">
        <f>$C$2*COS(2*PI()*(B18-40/60)/24)</f>
        <v>-29.544232590366242</v>
      </c>
      <c r="L18" s="8">
        <f t="shared" si="2"/>
        <v>3.25</v>
      </c>
      <c r="M18" s="9">
        <f t="shared" si="0"/>
        <v>22.555194224369323</v>
      </c>
      <c r="N18" s="11">
        <f t="shared" si="1"/>
        <v>19.780374453002064</v>
      </c>
    </row>
    <row r="19" spans="2:14" x14ac:dyDescent="0.2">
      <c r="B19" s="8"/>
      <c r="C19" s="9">
        <f>C18</f>
        <v>-2.817841446289826E-15</v>
      </c>
      <c r="D19" s="9">
        <f>$D$5</f>
        <v>21</v>
      </c>
      <c r="E19" s="10"/>
      <c r="F19" s="9">
        <f>F18</f>
        <v>3.67544536472586E-15</v>
      </c>
      <c r="G19" s="9">
        <f>$G$5</f>
        <v>1</v>
      </c>
      <c r="H19" s="10"/>
      <c r="I19" s="9">
        <f>($J$5-1)*I18/$J$5</f>
        <v>4.6885007970071175</v>
      </c>
      <c r="J19" s="11">
        <f>($J$5-1)*J18/$J$5</f>
        <v>-26.589809331329615</v>
      </c>
      <c r="L19" s="8">
        <f t="shared" si="2"/>
        <v>3.5</v>
      </c>
      <c r="M19" s="9">
        <f t="shared" si="0"/>
        <v>23.800600208737055</v>
      </c>
      <c r="N19" s="11">
        <f t="shared" si="1"/>
        <v>18.262842870261618</v>
      </c>
    </row>
    <row r="20" spans="2:14" x14ac:dyDescent="0.2">
      <c r="B20" s="8">
        <v>13</v>
      </c>
      <c r="C20" s="9">
        <f>$C$3*TAN(2*PI()*B20/24)</f>
        <v>6.1628314259158223</v>
      </c>
      <c r="D20" s="9">
        <f>-$D$5</f>
        <v>-21</v>
      </c>
      <c r="E20" s="10"/>
      <c r="F20" s="9">
        <f>$C$2*SIN(2*PI()*B20/24)</f>
        <v>-7.764571353075624</v>
      </c>
      <c r="G20" s="9">
        <f>-$G$5</f>
        <v>-1</v>
      </c>
      <c r="H20" s="10"/>
      <c r="I20" s="9">
        <f>$C$2*SIN(2*PI()*(B20-40/60)/24)</f>
        <v>-2.6146722824297384</v>
      </c>
      <c r="J20" s="11">
        <f>$C$2*COS(2*PI()*(B20-40/60)/24)</f>
        <v>-29.885840942752367</v>
      </c>
      <c r="L20" s="8">
        <f t="shared" si="2"/>
        <v>3.75</v>
      </c>
      <c r="M20" s="9">
        <f t="shared" si="0"/>
        <v>24.944088369076354</v>
      </c>
      <c r="N20" s="11">
        <f t="shared" si="1"/>
        <v>16.667106990588071</v>
      </c>
    </row>
    <row r="21" spans="2:14" x14ac:dyDescent="0.2">
      <c r="B21" s="8"/>
      <c r="C21" s="9">
        <f>C20</f>
        <v>6.1628314259158223</v>
      </c>
      <c r="D21" s="9">
        <f>$D$5</f>
        <v>21</v>
      </c>
      <c r="E21" s="10"/>
      <c r="F21" s="9">
        <f>F20</f>
        <v>-7.764571353075624</v>
      </c>
      <c r="G21" s="9">
        <f>$G$5</f>
        <v>1</v>
      </c>
      <c r="H21" s="10"/>
      <c r="I21" s="9">
        <f>($J$5-1)*I20/$J$5</f>
        <v>-2.3532050541867644</v>
      </c>
      <c r="J21" s="11">
        <f>($J$5-1)*J20/$J$5</f>
        <v>-26.897256848477127</v>
      </c>
      <c r="L21" s="8">
        <f t="shared" si="2"/>
        <v>4</v>
      </c>
      <c r="M21" s="9">
        <f t="shared" si="0"/>
        <v>25.980762113533157</v>
      </c>
      <c r="N21" s="11">
        <f t="shared" si="1"/>
        <v>15.000000000000004</v>
      </c>
    </row>
    <row r="22" spans="2:14" x14ac:dyDescent="0.2">
      <c r="B22" s="8">
        <v>14</v>
      </c>
      <c r="C22" s="9">
        <f>$C$3*TAN(2*PI()*B22/24)</f>
        <v>13.279056191361384</v>
      </c>
      <c r="D22" s="9">
        <f>-$D$5</f>
        <v>-21</v>
      </c>
      <c r="E22" s="10"/>
      <c r="F22" s="9">
        <f>$C$2*SIN(2*PI()*B22/24)</f>
        <v>-14.999999999999991</v>
      </c>
      <c r="G22" s="9">
        <f>-$G$5</f>
        <v>-1</v>
      </c>
      <c r="H22" s="10"/>
      <c r="I22" s="9">
        <f>$C$2*SIN(2*PI()*(B22-40/60)/24)</f>
        <v>-10.26060429977006</v>
      </c>
      <c r="J22" s="11">
        <f>$C$2*COS(2*PI()*(B22-40/60)/24)</f>
        <v>-28.190778623577252</v>
      </c>
      <c r="L22" s="8">
        <f t="shared" si="2"/>
        <v>4.25</v>
      </c>
      <c r="M22" s="9">
        <f t="shared" si="0"/>
        <v>26.906182245980652</v>
      </c>
      <c r="N22" s="11">
        <f t="shared" si="1"/>
        <v>13.268660706570037</v>
      </c>
    </row>
    <row r="23" spans="2:14" x14ac:dyDescent="0.2">
      <c r="B23" s="8"/>
      <c r="C23" s="9">
        <f>C22</f>
        <v>13.279056191361384</v>
      </c>
      <c r="D23" s="9">
        <f>$D$5</f>
        <v>21</v>
      </c>
      <c r="E23" s="10"/>
      <c r="F23" s="9">
        <f>F22</f>
        <v>-14.999999999999991</v>
      </c>
      <c r="G23" s="9">
        <f>$G$5</f>
        <v>1</v>
      </c>
      <c r="H23" s="10"/>
      <c r="I23" s="9">
        <f>($J$5-1)*I22/$J$5</f>
        <v>-9.234543869793054</v>
      </c>
      <c r="J23" s="11">
        <f>($J$5-1)*J22/$J$5</f>
        <v>-25.371700761219525</v>
      </c>
      <c r="L23" s="8">
        <f t="shared" si="2"/>
        <v>4.5</v>
      </c>
      <c r="M23" s="9">
        <f t="shared" si="0"/>
        <v>27.716385975338603</v>
      </c>
      <c r="N23" s="11">
        <f t="shared" si="1"/>
        <v>11.480502970952696</v>
      </c>
    </row>
    <row r="24" spans="2:14" x14ac:dyDescent="0.2">
      <c r="B24" s="8">
        <v>15</v>
      </c>
      <c r="C24" s="9">
        <f>$C$3*TAN(2*PI()*B24/24)</f>
        <v>22.999999999999972</v>
      </c>
      <c r="D24" s="9">
        <f>-$D$5</f>
        <v>-21</v>
      </c>
      <c r="E24" s="10"/>
      <c r="F24" s="9">
        <f>$C$2*SIN(2*PI()*B24/24)</f>
        <v>-21.213203435596412</v>
      </c>
      <c r="G24" s="9">
        <f>-$G$5</f>
        <v>-1</v>
      </c>
      <c r="H24" s="10"/>
      <c r="I24" s="9">
        <f>$C$2*SIN(2*PI()*(B24-40/60)/24)</f>
        <v>-17.207293090531376</v>
      </c>
      <c r="J24" s="11">
        <f>$C$2*COS(2*PI()*(B24-40/60)/24)</f>
        <v>-24.574561328669759</v>
      </c>
      <c r="L24" s="8">
        <f t="shared" si="2"/>
        <v>4.75</v>
      </c>
      <c r="M24" s="9">
        <f t="shared" si="0"/>
        <v>28.407903884853166</v>
      </c>
      <c r="N24" s="11">
        <f t="shared" si="1"/>
        <v>9.6431839590948503</v>
      </c>
    </row>
    <row r="25" spans="2:14" x14ac:dyDescent="0.2">
      <c r="B25" s="8"/>
      <c r="C25" s="9">
        <f>C24</f>
        <v>22.999999999999972</v>
      </c>
      <c r="D25" s="9">
        <f>$D$5</f>
        <v>21</v>
      </c>
      <c r="E25" s="10"/>
      <c r="F25" s="9">
        <f>F24</f>
        <v>-21.213203435596412</v>
      </c>
      <c r="G25" s="9">
        <f>$G$5</f>
        <v>1</v>
      </c>
      <c r="H25" s="10"/>
      <c r="I25" s="9">
        <f>($J$5-1)*I24/$J$5</f>
        <v>-15.486563781478239</v>
      </c>
      <c r="J25" s="11">
        <f>($J$5-1)*J24/$J$5</f>
        <v>-22.117105195802782</v>
      </c>
      <c r="L25" s="8">
        <f t="shared" si="2"/>
        <v>5</v>
      </c>
      <c r="M25" s="9">
        <f t="shared" si="0"/>
        <v>28.97777478867205</v>
      </c>
      <c r="N25" s="11">
        <f t="shared" si="1"/>
        <v>7.7645713530756222</v>
      </c>
    </row>
    <row r="26" spans="2:14" x14ac:dyDescent="0.2">
      <c r="B26" s="8">
        <v>16</v>
      </c>
      <c r="C26" s="9">
        <f>$C$3*TAN(2*PI()*B26/24)</f>
        <v>39.837168574084131</v>
      </c>
      <c r="D26" s="9">
        <f>-$D$5</f>
        <v>-21</v>
      </c>
      <c r="E26" s="10"/>
      <c r="F26" s="9">
        <f>$C$2*SIN(2*PI()*B26/24)</f>
        <v>-25.980762113533153</v>
      </c>
      <c r="G26" s="9">
        <f>-$G$5</f>
        <v>-1</v>
      </c>
      <c r="H26" s="10"/>
      <c r="I26" s="9">
        <f>$C$2*SIN(2*PI()*(B26-40/60)/24)</f>
        <v>-22.981333293569335</v>
      </c>
      <c r="J26" s="11">
        <f>$C$2*COS(2*PI()*(B26-40/60)/24)</f>
        <v>-19.283628290596184</v>
      </c>
      <c r="L26" s="8">
        <f t="shared" si="2"/>
        <v>5.25</v>
      </c>
      <c r="M26" s="9">
        <f t="shared" si="0"/>
        <v>29.423558412096913</v>
      </c>
      <c r="N26" s="11">
        <f t="shared" si="1"/>
        <v>5.8527096604838498</v>
      </c>
    </row>
    <row r="27" spans="2:14" x14ac:dyDescent="0.2">
      <c r="B27" s="8"/>
      <c r="C27" s="9">
        <f>C26</f>
        <v>39.837168574084131</v>
      </c>
      <c r="D27" s="9">
        <f>$D$5</f>
        <v>21</v>
      </c>
      <c r="E27" s="10"/>
      <c r="F27" s="9">
        <f>F26</f>
        <v>-25.980762113533153</v>
      </c>
      <c r="G27" s="9">
        <f>$G$5</f>
        <v>1</v>
      </c>
      <c r="H27" s="10"/>
      <c r="I27" s="9">
        <f>($J$5-1)*I26/$J$5</f>
        <v>-20.683199964212399</v>
      </c>
      <c r="J27" s="11">
        <f>($J$5-1)*J26/$J$5</f>
        <v>-17.355265461536568</v>
      </c>
      <c r="L27" s="8">
        <f t="shared" si="2"/>
        <v>5.5</v>
      </c>
      <c r="M27" s="9">
        <f t="shared" si="0"/>
        <v>29.74334584121431</v>
      </c>
      <c r="N27" s="11">
        <f t="shared" si="1"/>
        <v>3.9157857666015512</v>
      </c>
    </row>
    <row r="28" spans="2:14" x14ac:dyDescent="0.2">
      <c r="B28" s="8">
        <v>17</v>
      </c>
      <c r="C28" s="9">
        <f>$C$3*TAN(2*PI()*B28/24)</f>
        <v>85.837168574084217</v>
      </c>
      <c r="D28" s="9">
        <f>-$D$5</f>
        <v>-21</v>
      </c>
      <c r="E28" s="10"/>
      <c r="F28" s="9">
        <f>$C$2*SIN(2*PI()*B28/24)</f>
        <v>-28.97777478867205</v>
      </c>
      <c r="G28" s="9">
        <f>-$G$5</f>
        <v>-1</v>
      </c>
      <c r="H28" s="10"/>
      <c r="I28" s="9">
        <f>$C$2*SIN(2*PI()*(B28-40/60)/24)</f>
        <v>-27.189233611099493</v>
      </c>
      <c r="J28" s="11">
        <f>$C$2*COS(2*PI()*(B28-40/60)/24)</f>
        <v>-12.678547852220998</v>
      </c>
      <c r="L28" s="8">
        <f t="shared" si="2"/>
        <v>5.75</v>
      </c>
      <c r="M28" s="9">
        <f t="shared" si="0"/>
        <v>29.935767697158106</v>
      </c>
      <c r="N28" s="11">
        <f t="shared" si="1"/>
        <v>1.9620938769042982</v>
      </c>
    </row>
    <row r="29" spans="2:14" x14ac:dyDescent="0.2">
      <c r="B29" s="8"/>
      <c r="C29" s="9">
        <f>C28</f>
        <v>85.837168574084217</v>
      </c>
      <c r="D29" s="9">
        <f>$D$5</f>
        <v>21</v>
      </c>
      <c r="E29" s="10"/>
      <c r="F29" s="9">
        <f>F28</f>
        <v>-28.97777478867205</v>
      </c>
      <c r="G29" s="9">
        <f>$G$5</f>
        <v>1</v>
      </c>
      <c r="H29" s="10"/>
      <c r="I29" s="9">
        <f>($J$5-1)*I28/$J$5</f>
        <v>-24.470310249989545</v>
      </c>
      <c r="J29" s="11">
        <f>($J$5-1)*J28/$J$5</f>
        <v>-11.410693066998899</v>
      </c>
      <c r="L29" s="8">
        <f t="shared" si="2"/>
        <v>6</v>
      </c>
      <c r="M29" s="9">
        <f t="shared" si="0"/>
        <v>30</v>
      </c>
      <c r="N29" s="11">
        <f t="shared" si="1"/>
        <v>1.83772268236293E-15</v>
      </c>
    </row>
    <row r="30" spans="2:14" x14ac:dyDescent="0.2">
      <c r="B30" s="8">
        <v>18</v>
      </c>
      <c r="C30" s="9">
        <f>$C$3*TAN(2*PI()*B30/24)</f>
        <v>1.2515490079507955E+17</v>
      </c>
      <c r="D30" s="9">
        <f>-$D$5</f>
        <v>-21</v>
      </c>
      <c r="E30" s="10"/>
      <c r="F30" s="9">
        <f>$C$2*SIN(2*PI()*B30/24)</f>
        <v>-30</v>
      </c>
      <c r="G30" s="9">
        <f>-$G$5</f>
        <v>-1</v>
      </c>
      <c r="H30" s="10"/>
      <c r="I30" s="9">
        <f>$C$2*SIN(2*PI()*(B30-40/60)/24)</f>
        <v>-29.544232590366239</v>
      </c>
      <c r="J30" s="11">
        <f>$C$2*COS(2*PI()*(B30-40/60)/24)</f>
        <v>-5.2094453300079362</v>
      </c>
      <c r="L30" s="8">
        <f t="shared" si="2"/>
        <v>6.25</v>
      </c>
      <c r="M30" s="9">
        <f t="shared" si="0"/>
        <v>29.935767697158106</v>
      </c>
      <c r="N30" s="11">
        <f t="shared" si="1"/>
        <v>-1.9620938769042944</v>
      </c>
    </row>
    <row r="31" spans="2:14" x14ac:dyDescent="0.2">
      <c r="B31" s="12"/>
      <c r="C31" s="13">
        <f>C30</f>
        <v>1.2515490079507955E+17</v>
      </c>
      <c r="D31" s="13">
        <f>$D$5</f>
        <v>21</v>
      </c>
      <c r="E31" s="14"/>
      <c r="F31" s="13">
        <f>F30</f>
        <v>-30</v>
      </c>
      <c r="G31" s="13">
        <f>$G$5</f>
        <v>1</v>
      </c>
      <c r="H31" s="14"/>
      <c r="I31" s="13">
        <f>($J$5-1)*I30/$J$5</f>
        <v>-26.589809331329615</v>
      </c>
      <c r="J31" s="15">
        <f>($J$5-1)*J30/$J$5</f>
        <v>-4.6885007970071424</v>
      </c>
      <c r="L31" s="8">
        <f t="shared" si="2"/>
        <v>6.5</v>
      </c>
      <c r="M31" s="9">
        <f t="shared" si="0"/>
        <v>29.74334584121431</v>
      </c>
      <c r="N31" s="11">
        <f t="shared" si="1"/>
        <v>-3.9157857666015481</v>
      </c>
    </row>
    <row r="32" spans="2:14" x14ac:dyDescent="0.2">
      <c r="L32" s="8">
        <f t="shared" si="2"/>
        <v>6.75</v>
      </c>
      <c r="M32" s="9">
        <f t="shared" si="0"/>
        <v>29.423558412096913</v>
      </c>
      <c r="N32" s="11">
        <f t="shared" si="1"/>
        <v>-5.8527096604838462</v>
      </c>
    </row>
    <row r="33" spans="2:27" x14ac:dyDescent="0.2">
      <c r="L33" s="8">
        <f t="shared" si="2"/>
        <v>7</v>
      </c>
      <c r="M33" s="9">
        <f t="shared" si="0"/>
        <v>28.97777478867205</v>
      </c>
      <c r="N33" s="11">
        <f t="shared" si="1"/>
        <v>-7.7645713530756186</v>
      </c>
    </row>
    <row r="34" spans="2:27" x14ac:dyDescent="0.2">
      <c r="D34" s="3"/>
      <c r="E34" s="3"/>
      <c r="F34" s="3"/>
      <c r="G34" s="3"/>
      <c r="H34" s="3"/>
      <c r="I34" s="3"/>
      <c r="J34" s="3"/>
      <c r="K34" s="3"/>
      <c r="L34" s="8">
        <f t="shared" si="2"/>
        <v>7.25</v>
      </c>
      <c r="M34" s="9">
        <f t="shared" si="0"/>
        <v>28.40790388485317</v>
      </c>
      <c r="N34" s="11">
        <f t="shared" si="1"/>
        <v>-9.6431839590948485</v>
      </c>
      <c r="O34" s="3"/>
      <c r="P34" s="3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8">
        <f t="shared" si="2"/>
        <v>7.5</v>
      </c>
      <c r="M35" s="9">
        <f t="shared" si="0"/>
        <v>27.716385975338607</v>
      </c>
      <c r="N35" s="11">
        <f t="shared" si="1"/>
        <v>-11.480502970952685</v>
      </c>
      <c r="O35" s="3"/>
      <c r="P35" s="3"/>
      <c r="Q35" s="3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8">
        <f t="shared" si="2"/>
        <v>7.75</v>
      </c>
      <c r="M36" s="9">
        <f t="shared" si="0"/>
        <v>26.906182245980652</v>
      </c>
      <c r="N36" s="11">
        <f t="shared" si="1"/>
        <v>-13.268660706570033</v>
      </c>
      <c r="O36" s="3"/>
      <c r="P36" s="3"/>
      <c r="Q36" s="3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x14ac:dyDescent="0.2">
      <c r="D37" s="3"/>
      <c r="E37" s="3"/>
      <c r="F37" s="3"/>
      <c r="G37" s="3"/>
      <c r="H37" s="3"/>
      <c r="I37" s="3"/>
      <c r="J37" s="3"/>
      <c r="K37" s="3"/>
      <c r="L37" s="8">
        <f t="shared" si="2"/>
        <v>8</v>
      </c>
      <c r="M37" s="9">
        <f t="shared" ref="M37:M68" si="3">$C$2*SIN(2*PI()*L37/24)</f>
        <v>25.98076211353316</v>
      </c>
      <c r="N37" s="11">
        <f t="shared" ref="N37:N68" si="4">$C$2*COS(2*PI()*L37/24)</f>
        <v>-14.999999999999993</v>
      </c>
      <c r="O37" s="3"/>
      <c r="P37" s="3"/>
      <c r="Q37" s="3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2">
      <c r="L38" s="8">
        <f t="shared" ref="L38:L69" si="5">L37+0.25</f>
        <v>8.25</v>
      </c>
      <c r="M38" s="9">
        <f t="shared" si="3"/>
        <v>24.944088369076354</v>
      </c>
      <c r="N38" s="11">
        <f t="shared" si="4"/>
        <v>-16.667106990588067</v>
      </c>
    </row>
    <row r="39" spans="2:27" x14ac:dyDescent="0.2">
      <c r="L39" s="8">
        <f t="shared" si="5"/>
        <v>8.5</v>
      </c>
      <c r="M39" s="9">
        <f t="shared" si="3"/>
        <v>23.800600208737055</v>
      </c>
      <c r="N39" s="11">
        <f t="shared" si="4"/>
        <v>-18.262842870261618</v>
      </c>
    </row>
    <row r="40" spans="2:27" x14ac:dyDescent="0.2">
      <c r="L40" s="8">
        <f t="shared" si="5"/>
        <v>8.75</v>
      </c>
      <c r="M40" s="9">
        <f t="shared" si="3"/>
        <v>22.555194224369323</v>
      </c>
      <c r="N40" s="11">
        <f t="shared" si="4"/>
        <v>-19.780374453002064</v>
      </c>
    </row>
    <row r="41" spans="2:27" x14ac:dyDescent="0.2">
      <c r="L41" s="8">
        <f t="shared" si="5"/>
        <v>9</v>
      </c>
      <c r="M41" s="9">
        <f t="shared" si="3"/>
        <v>21.213203435596427</v>
      </c>
      <c r="N41" s="11">
        <f t="shared" si="4"/>
        <v>-21.213203435596423</v>
      </c>
    </row>
    <row r="42" spans="2:27" x14ac:dyDescent="0.2">
      <c r="L42" s="8">
        <f t="shared" si="5"/>
        <v>9.25</v>
      </c>
      <c r="M42" s="9">
        <f t="shared" si="3"/>
        <v>19.780374453002068</v>
      </c>
      <c r="N42" s="11">
        <f t="shared" si="4"/>
        <v>-22.55519422436932</v>
      </c>
    </row>
    <row r="43" spans="2:27" x14ac:dyDescent="0.2">
      <c r="L43" s="8">
        <f t="shared" si="5"/>
        <v>9.5</v>
      </c>
      <c r="M43" s="9">
        <f t="shared" si="3"/>
        <v>18.262842870261625</v>
      </c>
      <c r="N43" s="11">
        <f t="shared" si="4"/>
        <v>-23.800600208737052</v>
      </c>
    </row>
    <row r="44" spans="2:27" x14ac:dyDescent="0.2">
      <c r="L44" s="8">
        <f t="shared" si="5"/>
        <v>9.75</v>
      </c>
      <c r="M44" s="9">
        <f t="shared" si="3"/>
        <v>16.667106990588074</v>
      </c>
      <c r="N44" s="11">
        <f t="shared" si="4"/>
        <v>-24.944088369076351</v>
      </c>
    </row>
    <row r="45" spans="2:27" x14ac:dyDescent="0.2">
      <c r="L45" s="8">
        <f t="shared" si="5"/>
        <v>10</v>
      </c>
      <c r="M45" s="9">
        <f t="shared" si="3"/>
        <v>14.999999999999998</v>
      </c>
      <c r="N45" s="11">
        <f t="shared" si="4"/>
        <v>-25.98076211353316</v>
      </c>
    </row>
    <row r="46" spans="2:27" x14ac:dyDescent="0.2">
      <c r="L46" s="8">
        <f t="shared" si="5"/>
        <v>10.25</v>
      </c>
      <c r="M46" s="9">
        <f t="shared" si="3"/>
        <v>13.268660706570051</v>
      </c>
      <c r="N46" s="11">
        <f t="shared" si="4"/>
        <v>-26.906182245980645</v>
      </c>
    </row>
    <row r="47" spans="2:27" x14ac:dyDescent="0.2">
      <c r="L47" s="8">
        <f t="shared" si="5"/>
        <v>10.5</v>
      </c>
      <c r="M47" s="9">
        <f t="shared" si="3"/>
        <v>11.480502970952697</v>
      </c>
      <c r="N47" s="11">
        <f t="shared" si="4"/>
        <v>-27.716385975338603</v>
      </c>
    </row>
    <row r="48" spans="2:27" x14ac:dyDescent="0.2">
      <c r="L48" s="8">
        <f t="shared" si="5"/>
        <v>10.75</v>
      </c>
      <c r="M48" s="9">
        <f t="shared" si="3"/>
        <v>9.643183959094852</v>
      </c>
      <c r="N48" s="11">
        <f t="shared" si="4"/>
        <v>-28.407903884853166</v>
      </c>
    </row>
    <row r="49" spans="12:14" x14ac:dyDescent="0.2">
      <c r="L49" s="8">
        <f t="shared" si="5"/>
        <v>11</v>
      </c>
      <c r="M49" s="9">
        <f t="shared" si="3"/>
        <v>7.7645713530756302</v>
      </c>
      <c r="N49" s="11">
        <f t="shared" si="4"/>
        <v>-28.977774788672047</v>
      </c>
    </row>
    <row r="50" spans="12:14" x14ac:dyDescent="0.2">
      <c r="L50" s="8">
        <f t="shared" si="5"/>
        <v>11.25</v>
      </c>
      <c r="M50" s="9">
        <f t="shared" si="3"/>
        <v>5.8527096604838453</v>
      </c>
      <c r="N50" s="11">
        <f t="shared" si="4"/>
        <v>-29.423558412096913</v>
      </c>
    </row>
    <row r="51" spans="12:14" x14ac:dyDescent="0.2">
      <c r="L51" s="8">
        <f t="shared" si="5"/>
        <v>11.5</v>
      </c>
      <c r="M51" s="9">
        <f t="shared" si="3"/>
        <v>3.9157857666015596</v>
      </c>
      <c r="N51" s="11">
        <f t="shared" si="4"/>
        <v>-29.74334584121431</v>
      </c>
    </row>
    <row r="52" spans="12:14" x14ac:dyDescent="0.2">
      <c r="L52" s="8">
        <f t="shared" si="5"/>
        <v>11.75</v>
      </c>
      <c r="M52" s="9">
        <f t="shared" si="3"/>
        <v>1.9620938769042935</v>
      </c>
      <c r="N52" s="11">
        <f t="shared" si="4"/>
        <v>-29.935767697158106</v>
      </c>
    </row>
    <row r="53" spans="12:14" x14ac:dyDescent="0.2">
      <c r="L53" s="8">
        <f t="shared" si="5"/>
        <v>12</v>
      </c>
      <c r="M53" s="9">
        <f t="shared" si="3"/>
        <v>3.67544536472586E-15</v>
      </c>
      <c r="N53" s="11">
        <f t="shared" si="4"/>
        <v>-30</v>
      </c>
    </row>
    <row r="54" spans="12:14" x14ac:dyDescent="0.2">
      <c r="L54" s="8">
        <f t="shared" si="5"/>
        <v>12.25</v>
      </c>
      <c r="M54" s="9">
        <f t="shared" si="3"/>
        <v>-1.9620938769042859</v>
      </c>
      <c r="N54" s="11">
        <f t="shared" si="4"/>
        <v>-29.935767697158106</v>
      </c>
    </row>
    <row r="55" spans="12:14" x14ac:dyDescent="0.2">
      <c r="L55" s="8">
        <f t="shared" si="5"/>
        <v>12.5</v>
      </c>
      <c r="M55" s="9">
        <f t="shared" si="3"/>
        <v>-3.915785766601553</v>
      </c>
      <c r="N55" s="11">
        <f t="shared" si="4"/>
        <v>-29.74334584121431</v>
      </c>
    </row>
    <row r="56" spans="12:14" x14ac:dyDescent="0.2">
      <c r="L56" s="8">
        <f t="shared" si="5"/>
        <v>12.75</v>
      </c>
      <c r="M56" s="9">
        <f t="shared" si="3"/>
        <v>-5.8527096604838373</v>
      </c>
      <c r="N56" s="11">
        <f t="shared" si="4"/>
        <v>-29.423558412096916</v>
      </c>
    </row>
    <row r="57" spans="12:14" x14ac:dyDescent="0.2">
      <c r="L57" s="8">
        <f t="shared" si="5"/>
        <v>13</v>
      </c>
      <c r="M57" s="9">
        <f t="shared" si="3"/>
        <v>-7.764571353075624</v>
      </c>
      <c r="N57" s="11">
        <f t="shared" si="4"/>
        <v>-28.97777478867205</v>
      </c>
    </row>
    <row r="58" spans="12:14" x14ac:dyDescent="0.2">
      <c r="L58" s="8">
        <f t="shared" si="5"/>
        <v>13.25</v>
      </c>
      <c r="M58" s="9">
        <f t="shared" si="3"/>
        <v>-9.6431839590948467</v>
      </c>
      <c r="N58" s="11">
        <f t="shared" si="4"/>
        <v>-28.40790388485317</v>
      </c>
    </row>
    <row r="59" spans="12:14" x14ac:dyDescent="0.2">
      <c r="L59" s="8">
        <f t="shared" si="5"/>
        <v>13.5</v>
      </c>
      <c r="M59" s="9">
        <f t="shared" si="3"/>
        <v>-11.48050297095269</v>
      </c>
      <c r="N59" s="11">
        <f t="shared" si="4"/>
        <v>-27.716385975338607</v>
      </c>
    </row>
    <row r="60" spans="12:14" x14ac:dyDescent="0.2">
      <c r="L60" s="8">
        <f t="shared" si="5"/>
        <v>13.75</v>
      </c>
      <c r="M60" s="9">
        <f t="shared" si="3"/>
        <v>-13.268660706570044</v>
      </c>
      <c r="N60" s="11">
        <f t="shared" si="4"/>
        <v>-26.906182245980649</v>
      </c>
    </row>
    <row r="61" spans="12:14" x14ac:dyDescent="0.2">
      <c r="L61" s="8">
        <f t="shared" si="5"/>
        <v>14</v>
      </c>
      <c r="M61" s="9">
        <f t="shared" si="3"/>
        <v>-14.999999999999991</v>
      </c>
      <c r="N61" s="11">
        <f t="shared" si="4"/>
        <v>-25.980762113533164</v>
      </c>
    </row>
    <row r="62" spans="12:14" x14ac:dyDescent="0.2">
      <c r="L62" s="8">
        <f t="shared" si="5"/>
        <v>14.25</v>
      </c>
      <c r="M62" s="9">
        <f t="shared" si="3"/>
        <v>-16.66710699058806</v>
      </c>
      <c r="N62" s="11">
        <f t="shared" si="4"/>
        <v>-24.944088369076365</v>
      </c>
    </row>
    <row r="63" spans="12:14" x14ac:dyDescent="0.2">
      <c r="L63" s="8">
        <f t="shared" si="5"/>
        <v>14.5</v>
      </c>
      <c r="M63" s="9">
        <f t="shared" si="3"/>
        <v>-18.262842870261618</v>
      </c>
      <c r="N63" s="11">
        <f t="shared" si="4"/>
        <v>-23.800600208737055</v>
      </c>
    </row>
    <row r="64" spans="12:14" x14ac:dyDescent="0.2">
      <c r="L64" s="8">
        <f t="shared" si="5"/>
        <v>14.75</v>
      </c>
      <c r="M64" s="9">
        <f t="shared" si="3"/>
        <v>-19.780374453002064</v>
      </c>
      <c r="N64" s="11">
        <f t="shared" si="4"/>
        <v>-22.555194224369323</v>
      </c>
    </row>
    <row r="65" spans="12:14" x14ac:dyDescent="0.2">
      <c r="L65" s="8">
        <f t="shared" si="5"/>
        <v>15</v>
      </c>
      <c r="M65" s="9">
        <f t="shared" si="3"/>
        <v>-21.213203435596412</v>
      </c>
      <c r="N65" s="11">
        <f t="shared" si="4"/>
        <v>-21.213203435596437</v>
      </c>
    </row>
    <row r="66" spans="12:14" x14ac:dyDescent="0.2">
      <c r="L66" s="8">
        <f t="shared" si="5"/>
        <v>15.25</v>
      </c>
      <c r="M66" s="9">
        <f t="shared" si="3"/>
        <v>-22.55519422436932</v>
      </c>
      <c r="N66" s="11">
        <f t="shared" si="4"/>
        <v>-19.780374453002072</v>
      </c>
    </row>
    <row r="67" spans="12:14" x14ac:dyDescent="0.2">
      <c r="L67" s="8">
        <f t="shared" si="5"/>
        <v>15.5</v>
      </c>
      <c r="M67" s="9">
        <f t="shared" si="3"/>
        <v>-23.800600208737048</v>
      </c>
      <c r="N67" s="11">
        <f t="shared" si="4"/>
        <v>-18.262842870261625</v>
      </c>
    </row>
    <row r="68" spans="12:14" x14ac:dyDescent="0.2">
      <c r="L68" s="8">
        <f t="shared" si="5"/>
        <v>15.75</v>
      </c>
      <c r="M68" s="9">
        <f t="shared" si="3"/>
        <v>-24.944088369076358</v>
      </c>
      <c r="N68" s="11">
        <f t="shared" si="4"/>
        <v>-16.667106990588067</v>
      </c>
    </row>
    <row r="69" spans="12:14" x14ac:dyDescent="0.2">
      <c r="L69" s="8">
        <f t="shared" si="5"/>
        <v>16</v>
      </c>
      <c r="M69" s="9">
        <f t="shared" ref="M69:M100" si="6">$C$2*SIN(2*PI()*L69/24)</f>
        <v>-25.980762113533153</v>
      </c>
      <c r="N69" s="11">
        <f t="shared" ref="N69:N101" si="7">$C$2*COS(2*PI()*L69/24)</f>
        <v>-15.000000000000014</v>
      </c>
    </row>
    <row r="70" spans="12:14" x14ac:dyDescent="0.2">
      <c r="L70" s="8">
        <f t="shared" ref="L70:L101" si="8">L69+0.25</f>
        <v>16.25</v>
      </c>
      <c r="M70" s="9">
        <f t="shared" si="6"/>
        <v>-26.906182245980649</v>
      </c>
      <c r="N70" s="11">
        <f t="shared" si="7"/>
        <v>-13.26866070657004</v>
      </c>
    </row>
    <row r="71" spans="12:14" x14ac:dyDescent="0.2">
      <c r="L71" s="8">
        <f t="shared" si="8"/>
        <v>16.5</v>
      </c>
      <c r="M71" s="9">
        <f t="shared" si="6"/>
        <v>-27.716385975338607</v>
      </c>
      <c r="N71" s="11">
        <f t="shared" si="7"/>
        <v>-11.480502970952685</v>
      </c>
    </row>
    <row r="72" spans="12:14" x14ac:dyDescent="0.2">
      <c r="L72" s="8">
        <f t="shared" si="8"/>
        <v>16.75</v>
      </c>
      <c r="M72" s="9">
        <f t="shared" si="6"/>
        <v>-28.407903884853166</v>
      </c>
      <c r="N72" s="11">
        <f t="shared" si="7"/>
        <v>-9.6431839590948538</v>
      </c>
    </row>
    <row r="73" spans="12:14" x14ac:dyDescent="0.2">
      <c r="L73" s="8">
        <f t="shared" si="8"/>
        <v>17</v>
      </c>
      <c r="M73" s="9">
        <f t="shared" si="6"/>
        <v>-28.97777478867205</v>
      </c>
      <c r="N73" s="11">
        <f t="shared" si="7"/>
        <v>-7.7645713530756186</v>
      </c>
    </row>
    <row r="74" spans="12:14" x14ac:dyDescent="0.2">
      <c r="L74" s="8">
        <f t="shared" si="8"/>
        <v>17.25</v>
      </c>
      <c r="M74" s="9">
        <f t="shared" si="6"/>
        <v>-29.423558412096909</v>
      </c>
      <c r="N74" s="11">
        <f t="shared" si="7"/>
        <v>-5.8527096604838595</v>
      </c>
    </row>
    <row r="75" spans="12:14" x14ac:dyDescent="0.2">
      <c r="L75" s="8">
        <f t="shared" si="8"/>
        <v>17.5</v>
      </c>
      <c r="M75" s="9">
        <f t="shared" si="6"/>
        <v>-29.74334584121431</v>
      </c>
      <c r="N75" s="11">
        <f t="shared" si="7"/>
        <v>-3.915785766601549</v>
      </c>
    </row>
    <row r="76" spans="12:14" x14ac:dyDescent="0.2">
      <c r="L76" s="8">
        <f t="shared" si="8"/>
        <v>17.75</v>
      </c>
      <c r="M76" s="9">
        <f t="shared" si="6"/>
        <v>-29.935767697158106</v>
      </c>
      <c r="N76" s="11">
        <f t="shared" si="7"/>
        <v>-1.9620938769042819</v>
      </c>
    </row>
    <row r="77" spans="12:14" x14ac:dyDescent="0.2">
      <c r="L77" s="8">
        <f t="shared" si="8"/>
        <v>18</v>
      </c>
      <c r="M77" s="9">
        <f t="shared" si="6"/>
        <v>-30</v>
      </c>
      <c r="N77" s="11">
        <f t="shared" si="7"/>
        <v>-5.51316804708879E-15</v>
      </c>
    </row>
    <row r="78" spans="12:14" x14ac:dyDescent="0.2">
      <c r="L78" s="8">
        <f t="shared" si="8"/>
        <v>18.25</v>
      </c>
      <c r="M78" s="9">
        <f t="shared" si="6"/>
        <v>-29.935767697158109</v>
      </c>
      <c r="N78" s="11">
        <f t="shared" si="7"/>
        <v>1.9620938769042711</v>
      </c>
    </row>
    <row r="79" spans="12:14" x14ac:dyDescent="0.2">
      <c r="L79" s="8">
        <f t="shared" si="8"/>
        <v>18.5</v>
      </c>
      <c r="M79" s="9">
        <f t="shared" si="6"/>
        <v>-29.743345841214314</v>
      </c>
      <c r="N79" s="11">
        <f t="shared" si="7"/>
        <v>3.9157857666015379</v>
      </c>
    </row>
    <row r="80" spans="12:14" x14ac:dyDescent="0.2">
      <c r="L80" s="8">
        <f t="shared" si="8"/>
        <v>18.75</v>
      </c>
      <c r="M80" s="9">
        <f t="shared" si="6"/>
        <v>-29.423558412096913</v>
      </c>
      <c r="N80" s="11">
        <f t="shared" si="7"/>
        <v>5.8527096604838489</v>
      </c>
    </row>
    <row r="81" spans="12:14" x14ac:dyDescent="0.2">
      <c r="L81" s="8">
        <f t="shared" si="8"/>
        <v>19</v>
      </c>
      <c r="M81" s="9">
        <f t="shared" si="6"/>
        <v>-28.977774788672054</v>
      </c>
      <c r="N81" s="11">
        <f t="shared" si="7"/>
        <v>7.7645713530756089</v>
      </c>
    </row>
    <row r="82" spans="12:14" x14ac:dyDescent="0.2">
      <c r="L82" s="8">
        <f t="shared" si="8"/>
        <v>19.25</v>
      </c>
      <c r="M82" s="9">
        <f t="shared" si="6"/>
        <v>-28.40790388485317</v>
      </c>
      <c r="N82" s="11">
        <f t="shared" si="7"/>
        <v>9.6431839590948449</v>
      </c>
    </row>
    <row r="83" spans="12:14" x14ac:dyDescent="0.2">
      <c r="L83" s="8">
        <f t="shared" si="8"/>
        <v>19.5</v>
      </c>
      <c r="M83" s="9">
        <f t="shared" si="6"/>
        <v>-27.716385975338611</v>
      </c>
      <c r="N83" s="11">
        <f t="shared" si="7"/>
        <v>11.480502970952674</v>
      </c>
    </row>
    <row r="84" spans="12:14" x14ac:dyDescent="0.2">
      <c r="L84" s="8">
        <f t="shared" si="8"/>
        <v>19.75</v>
      </c>
      <c r="M84" s="9">
        <f t="shared" si="6"/>
        <v>-26.906182245980656</v>
      </c>
      <c r="N84" s="11">
        <f t="shared" si="7"/>
        <v>13.268660706570031</v>
      </c>
    </row>
    <row r="85" spans="12:14" x14ac:dyDescent="0.2">
      <c r="L85" s="8">
        <f t="shared" si="8"/>
        <v>20</v>
      </c>
      <c r="M85" s="9">
        <f t="shared" si="6"/>
        <v>-25.980762113533157</v>
      </c>
      <c r="N85" s="11">
        <f t="shared" si="7"/>
        <v>15.000000000000004</v>
      </c>
    </row>
    <row r="86" spans="12:14" x14ac:dyDescent="0.2">
      <c r="L86" s="8">
        <f t="shared" si="8"/>
        <v>20.25</v>
      </c>
      <c r="M86" s="9">
        <f t="shared" si="6"/>
        <v>-24.944088369076365</v>
      </c>
      <c r="N86" s="11">
        <f t="shared" si="7"/>
        <v>16.667106990588056</v>
      </c>
    </row>
    <row r="87" spans="12:14" x14ac:dyDescent="0.2">
      <c r="L87" s="8">
        <f t="shared" si="8"/>
        <v>20.5</v>
      </c>
      <c r="M87" s="9">
        <f t="shared" si="6"/>
        <v>-23.800600208737073</v>
      </c>
      <c r="N87" s="11">
        <f t="shared" si="7"/>
        <v>18.262842870261597</v>
      </c>
    </row>
    <row r="88" spans="12:14" x14ac:dyDescent="0.2">
      <c r="L88" s="8">
        <f t="shared" si="8"/>
        <v>20.75</v>
      </c>
      <c r="M88" s="9">
        <f t="shared" si="6"/>
        <v>-22.555194224369316</v>
      </c>
      <c r="N88" s="11">
        <f t="shared" si="7"/>
        <v>19.780374453002072</v>
      </c>
    </row>
    <row r="89" spans="12:14" x14ac:dyDescent="0.2">
      <c r="L89" s="8">
        <f t="shared" si="8"/>
        <v>21</v>
      </c>
      <c r="M89" s="9">
        <f t="shared" si="6"/>
        <v>-21.21320343559643</v>
      </c>
      <c r="N89" s="11">
        <f t="shared" si="7"/>
        <v>21.213203435596419</v>
      </c>
    </row>
    <row r="90" spans="12:14" x14ac:dyDescent="0.2">
      <c r="L90" s="8">
        <f t="shared" si="8"/>
        <v>21.25</v>
      </c>
      <c r="M90" s="9">
        <f t="shared" si="6"/>
        <v>-19.780374453002061</v>
      </c>
      <c r="N90" s="11">
        <f t="shared" si="7"/>
        <v>22.555194224369323</v>
      </c>
    </row>
    <row r="91" spans="12:14" x14ac:dyDescent="0.2">
      <c r="L91" s="8">
        <f t="shared" si="8"/>
        <v>21.5</v>
      </c>
      <c r="M91" s="9">
        <f t="shared" si="6"/>
        <v>-18.262842870261625</v>
      </c>
      <c r="N91" s="11">
        <f t="shared" si="7"/>
        <v>23.800600208737048</v>
      </c>
    </row>
    <row r="92" spans="12:14" x14ac:dyDescent="0.2">
      <c r="L92" s="8">
        <f t="shared" si="8"/>
        <v>21.75</v>
      </c>
      <c r="M92" s="9">
        <f t="shared" si="6"/>
        <v>-16.667106990588088</v>
      </c>
      <c r="N92" s="11">
        <f t="shared" si="7"/>
        <v>24.944088369076344</v>
      </c>
    </row>
    <row r="93" spans="12:14" x14ac:dyDescent="0.2">
      <c r="L93" s="8">
        <f t="shared" si="8"/>
        <v>22</v>
      </c>
      <c r="M93" s="9">
        <f t="shared" si="6"/>
        <v>-15.000000000000014</v>
      </c>
      <c r="N93" s="11">
        <f t="shared" si="7"/>
        <v>25.980762113533153</v>
      </c>
    </row>
    <row r="94" spans="12:14" x14ac:dyDescent="0.2">
      <c r="L94" s="8">
        <f t="shared" si="8"/>
        <v>22.25</v>
      </c>
      <c r="M94" s="9">
        <f t="shared" si="6"/>
        <v>-13.268660706570042</v>
      </c>
      <c r="N94" s="11">
        <f t="shared" si="7"/>
        <v>26.906182245980649</v>
      </c>
    </row>
    <row r="95" spans="12:14" x14ac:dyDescent="0.2">
      <c r="L95" s="8">
        <f t="shared" si="8"/>
        <v>22.5</v>
      </c>
      <c r="M95" s="9">
        <f t="shared" si="6"/>
        <v>-11.480502970952687</v>
      </c>
      <c r="N95" s="11">
        <f t="shared" si="7"/>
        <v>27.716385975338607</v>
      </c>
    </row>
    <row r="96" spans="12:14" x14ac:dyDescent="0.2">
      <c r="L96" s="8">
        <f t="shared" si="8"/>
        <v>22.75</v>
      </c>
      <c r="M96" s="9">
        <f t="shared" si="6"/>
        <v>-9.6431839590948556</v>
      </c>
      <c r="N96" s="11">
        <f t="shared" si="7"/>
        <v>28.407903884853166</v>
      </c>
    </row>
    <row r="97" spans="12:14" x14ac:dyDescent="0.2">
      <c r="L97" s="8">
        <f t="shared" si="8"/>
        <v>23</v>
      </c>
      <c r="M97" s="9">
        <f t="shared" si="6"/>
        <v>-7.7645713530756471</v>
      </c>
      <c r="N97" s="11">
        <f t="shared" si="7"/>
        <v>28.977774788672043</v>
      </c>
    </row>
    <row r="98" spans="12:14" x14ac:dyDescent="0.2">
      <c r="L98" s="8">
        <f t="shared" si="8"/>
        <v>23.25</v>
      </c>
      <c r="M98" s="9">
        <f t="shared" si="6"/>
        <v>-5.8527096604838613</v>
      </c>
      <c r="N98" s="11">
        <f t="shared" si="7"/>
        <v>29.423558412096909</v>
      </c>
    </row>
    <row r="99" spans="12:14" x14ac:dyDescent="0.2">
      <c r="L99" s="8">
        <f t="shared" si="8"/>
        <v>23.5</v>
      </c>
      <c r="M99" s="9">
        <f t="shared" si="6"/>
        <v>-3.9157857666015508</v>
      </c>
      <c r="N99" s="11">
        <f t="shared" si="7"/>
        <v>29.74334584121431</v>
      </c>
    </row>
    <row r="100" spans="12:14" x14ac:dyDescent="0.2">
      <c r="L100" s="8">
        <f t="shared" si="8"/>
        <v>23.75</v>
      </c>
      <c r="M100" s="9">
        <f t="shared" si="6"/>
        <v>-1.9620938769042839</v>
      </c>
      <c r="N100" s="11">
        <f t="shared" si="7"/>
        <v>29.935767697158106</v>
      </c>
    </row>
    <row r="101" spans="12:14" x14ac:dyDescent="0.2">
      <c r="L101" s="12">
        <f t="shared" si="8"/>
        <v>24</v>
      </c>
      <c r="M101" s="13">
        <f t="shared" ref="M101" si="9">$C$2*SIN(2*PI()*L101/24)</f>
        <v>-7.3508907294517201E-15</v>
      </c>
      <c r="N101" s="15">
        <f t="shared" si="7"/>
        <v>30</v>
      </c>
    </row>
    <row r="65535" spans="12:14" x14ac:dyDescent="0.2">
      <c r="L65535" s="2">
        <f>L65534+0.25</f>
        <v>0.25</v>
      </c>
      <c r="M65535" s="3">
        <f>$C$2*SIN(2*PI()*L65535/24)</f>
        <v>1.9620938769042919</v>
      </c>
      <c r="N65535" s="3">
        <f>$C$2*COS(2*PI()*L65535/24)</f>
        <v>29.935767697158106</v>
      </c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Introduction</vt:lpstr>
      <vt:lpstr>Article</vt:lpstr>
      <vt:lpstr>Fig. 3 (data)</vt:lpstr>
      <vt:lpstr>Fig. 3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 Comnined Sundial</dc:title>
  <dc:subject/>
  <dc:creator>Anton Viola</dc:creator>
  <cp:keywords/>
  <dc:description/>
  <cp:lastModifiedBy>Anton Viola</cp:lastModifiedBy>
  <cp:lastPrinted>2003-01-15T15:32:28Z</cp:lastPrinted>
  <dcterms:created xsi:type="dcterms:W3CDTF">2003-01-14T16:09:44Z</dcterms:created>
  <dcterms:modified xsi:type="dcterms:W3CDTF">2024-05-15T15:51:35Z</dcterms:modified>
  <cp:category/>
</cp:coreProperties>
</file>