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codeName="ThisWorkbook" autoCompressPictures="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E5A2F7CA-0422-4F47-9B56-F5E5D172D09C}" xr6:coauthVersionLast="47" xr6:coauthVersionMax="47" xr10:uidLastSave="{00000000-0000-0000-0000-000000000000}"/>
  <bookViews>
    <workbookView xWindow="12240" yWindow="6200" windowWidth="34820" windowHeight="18600" xr2:uid="{00000000-000D-0000-FFFF-FFFF00000000}"/>
  </bookViews>
  <sheets>
    <sheet name="Introduction" sheetId="9" r:id="rId1"/>
    <sheet name="Satellite Orbits" sheetId="13" r:id="rId2"/>
    <sheet name="Background" sheetId="1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1" i="13" l="1"/>
  <c r="D62" i="13" s="1"/>
  <c r="D34" i="13"/>
  <c r="D36" i="13" s="1"/>
  <c r="D37" i="13" s="1"/>
  <c r="D49" i="13"/>
  <c r="D50" i="13" s="1"/>
  <c r="D23" i="13"/>
  <c r="D35" i="13" l="1"/>
  <c r="D12" i="13"/>
</calcChain>
</file>

<file path=xl/sharedStrings.xml><?xml version="1.0" encoding="utf-8"?>
<sst xmlns="http://schemas.openxmlformats.org/spreadsheetml/2006/main" count="116" uniqueCount="61">
  <si>
    <t>Email</t>
  </si>
  <si>
    <t>V1.0</t>
  </si>
  <si>
    <t>All Rights Reserved:  © Astronomy Morsels.</t>
  </si>
  <si>
    <t>I'm solely responsible for the input and express no warranty.  Use at your own risk.</t>
  </si>
  <si>
    <t>Nonetheless, this spreadsheet has been carefully reviewed, and calculation results have been compared with other applications.</t>
  </si>
  <si>
    <r>
      <rPr>
        <b/>
        <sz val="14"/>
        <color theme="0"/>
        <rFont val="Calibri (Body)"/>
      </rPr>
      <t>Compiled by</t>
    </r>
    <r>
      <rPr>
        <sz val="14"/>
        <color theme="0"/>
        <rFont val="Calibri (Body)"/>
      </rPr>
      <t>: Anton Viola (Astronomy Morsels).</t>
    </r>
  </si>
  <si>
    <t>v</t>
  </si>
  <si>
    <t>Inputs</t>
  </si>
  <si>
    <r>
      <rPr>
        <b/>
        <sz val="14"/>
        <color theme="0"/>
        <rFont val="Calibri (Body)"/>
      </rPr>
      <t>Latest update</t>
    </r>
    <r>
      <rPr>
        <sz val="14"/>
        <color theme="0"/>
        <rFont val="Calibri (Body)"/>
      </rPr>
      <t>: 15th May, 2024.</t>
    </r>
  </si>
  <si>
    <t>R</t>
  </si>
  <si>
    <t>G</t>
  </si>
  <si>
    <t>Unit</t>
  </si>
  <si>
    <t>m</t>
  </si>
  <si>
    <t>kg</t>
  </si>
  <si>
    <r>
      <t>N . m</t>
    </r>
    <r>
      <rPr>
        <vertAlign val="superscript"/>
        <sz val="12"/>
        <color theme="1"/>
        <rFont val="Calibri (Body)"/>
      </rPr>
      <t>2</t>
    </r>
    <r>
      <rPr>
        <sz val="12"/>
        <color theme="1"/>
        <rFont val="Calibri"/>
        <family val="2"/>
        <scheme val="minor"/>
      </rPr>
      <t xml:space="preserve"> . kg</t>
    </r>
    <r>
      <rPr>
        <vertAlign val="superscript"/>
        <sz val="12"/>
        <color theme="1"/>
        <rFont val="Calibri (Body)"/>
      </rPr>
      <t>-2</t>
    </r>
  </si>
  <si>
    <r>
      <t>m . s</t>
    </r>
    <r>
      <rPr>
        <vertAlign val="superscript"/>
        <sz val="12"/>
        <color theme="1"/>
        <rFont val="Calibri (Body)"/>
      </rPr>
      <t>-1</t>
    </r>
  </si>
  <si>
    <t>B. Acceleration (of gravity)</t>
  </si>
  <si>
    <t>C. Orbital Period (Kepler's 3rd Law)</t>
  </si>
  <si>
    <t>a</t>
  </si>
  <si>
    <t>T</t>
  </si>
  <si>
    <t>s</t>
  </si>
  <si>
    <t>days</t>
  </si>
  <si>
    <t>years</t>
  </si>
  <si>
    <r>
      <t>M</t>
    </r>
    <r>
      <rPr>
        <vertAlign val="subscript"/>
        <sz val="12"/>
        <color theme="1"/>
        <rFont val="Calibri (Body)"/>
      </rPr>
      <t>central</t>
    </r>
  </si>
  <si>
    <r>
      <t>M</t>
    </r>
    <r>
      <rPr>
        <vertAlign val="subscript"/>
        <sz val="12"/>
        <color theme="1"/>
        <rFont val="Calibri (Body)"/>
      </rPr>
      <t>satellite</t>
    </r>
  </si>
  <si>
    <r>
      <t>km . s</t>
    </r>
    <r>
      <rPr>
        <vertAlign val="superscript"/>
        <sz val="12"/>
        <color theme="1"/>
        <rFont val="Calibri (Body)"/>
      </rPr>
      <t>-1</t>
    </r>
  </si>
  <si>
    <t>AU</t>
  </si>
  <si>
    <t>km</t>
  </si>
  <si>
    <t xml:space="preserve">D. Orbital Radius </t>
  </si>
  <si>
    <t>Satellites are able to orbit around the planet because they are locked into speeds that are fast enough to defeat the downward pull of gravity.A satellite maintains its orbit by balancing two factors: its velocity (the speed it takes to travel in a straight line) and the gravitational pull that Earth has on it. A satellite orbiting closer to the Earth requires more velocity to resist the stronger gravitational pull. This spreadsheet shows some basic equations for satellite orbits.</t>
  </si>
  <si>
    <t>not used!</t>
  </si>
  <si>
    <t>A. Orbital Velocity (centripetal force = gravitational force)</t>
  </si>
  <si>
    <t>Key:</t>
  </si>
  <si>
    <t xml:space="preserve">- Orbital velocities are determined by the mass of the body being orbited and the distance from the center of that body, </t>
  </si>
  <si>
    <t xml:space="preserve">  and not by the mass of a much smaller orbiting object.</t>
  </si>
  <si>
    <t>- The period of the orbit is likewise independent of the orbiting object’s mass.</t>
  </si>
  <si>
    <t>To do: add equations for non-circular orbits (i.e. elliptical, parabolic, hyperbolic, conic).</t>
  </si>
  <si>
    <t>E. Escape Velocity</t>
  </si>
  <si>
    <t>Sun</t>
  </si>
  <si>
    <t>Mercury</t>
  </si>
  <si>
    <t>Venus</t>
  </si>
  <si>
    <t>Earth</t>
  </si>
  <si>
    <t>Moon</t>
  </si>
  <si>
    <t>Mars</t>
  </si>
  <si>
    <t>Jupiter</t>
  </si>
  <si>
    <t>Saturn</t>
  </si>
  <si>
    <t>Uranus</t>
  </si>
  <si>
    <t>Neptune</t>
  </si>
  <si>
    <t>Pluto</t>
  </si>
  <si>
    <t>solar system</t>
  </si>
  <si>
    <t>≥ 525</t>
  </si>
  <si>
    <t>event horizon</t>
  </si>
  <si>
    <t>speed of light</t>
  </si>
  <si>
    <t>Celestial object</t>
  </si>
  <si>
    <r>
      <t>v</t>
    </r>
    <r>
      <rPr>
        <vertAlign val="subscript"/>
        <sz val="12"/>
        <color theme="1"/>
        <rFont val="Calibri (Body)"/>
      </rPr>
      <t>escape</t>
    </r>
  </si>
  <si>
    <t>-</t>
  </si>
  <si>
    <t>R (km)</t>
  </si>
  <si>
    <t>hours</t>
  </si>
  <si>
    <t>&lt;-</t>
  </si>
  <si>
    <r>
      <t>M x 10</t>
    </r>
    <r>
      <rPr>
        <vertAlign val="superscript"/>
        <sz val="12"/>
        <color theme="0"/>
        <rFont val="Calibri (Body)"/>
      </rPr>
      <t>21</t>
    </r>
    <r>
      <rPr>
        <sz val="12"/>
        <color theme="0"/>
        <rFont val="Calibri"/>
        <family val="2"/>
        <scheme val="minor"/>
      </rPr>
      <t xml:space="preserve"> (kg)</t>
    </r>
  </si>
  <si>
    <r>
      <t>v</t>
    </r>
    <r>
      <rPr>
        <vertAlign val="subscript"/>
        <sz val="12"/>
        <color theme="0"/>
        <rFont val="Calibri"/>
        <family val="2"/>
        <scheme val="minor"/>
      </rPr>
      <t>escape</t>
    </r>
    <r>
      <rPr>
        <sz val="12"/>
        <color theme="0"/>
        <rFont val="Calibri"/>
        <family val="2"/>
        <scheme val="minor"/>
      </rPr>
      <t> (km/s)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</si>
</sst>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u/>
      <sz val="12"/>
      <color theme="10"/>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vertAlign val="subscript"/>
      <sz val="12"/>
      <color theme="1"/>
      <name val="Calibri (Body)"/>
    </font>
    <font>
      <vertAlign val="superscript"/>
      <sz val="12"/>
      <color theme="1"/>
      <name val="Calibri (Body)"/>
    </font>
    <font>
      <b/>
      <sz val="12"/>
      <color theme="1"/>
      <name val="Times New Roman"/>
      <family val="1"/>
    </font>
    <font>
      <b/>
      <sz val="14"/>
      <color theme="1"/>
      <name val="Calibri"/>
      <family val="2"/>
      <scheme val="minor"/>
    </font>
    <font>
      <b/>
      <sz val="16"/>
      <color theme="1"/>
      <name val="Calibri"/>
      <family val="2"/>
      <scheme val="minor"/>
    </font>
    <font>
      <i/>
      <sz val="12"/>
      <color theme="1"/>
      <name val="Calibri"/>
      <family val="2"/>
      <scheme val="minor"/>
    </font>
    <font>
      <sz val="14"/>
      <color rgb="FF373D3F"/>
      <name val="Calibri"/>
      <family val="2"/>
      <scheme val="minor"/>
    </font>
    <font>
      <b/>
      <sz val="14"/>
      <color rgb="FFFF0000"/>
      <name val="Calibri"/>
      <family val="2"/>
      <scheme val="minor"/>
    </font>
    <font>
      <sz val="8.25"/>
      <color rgb="FF020202"/>
      <name val="Arial"/>
      <family val="2"/>
    </font>
    <font>
      <sz val="12"/>
      <color rgb="FF020202"/>
      <name val="Calibri"/>
      <family val="2"/>
      <scheme val="minor"/>
    </font>
    <font>
      <sz val="12"/>
      <color theme="0"/>
      <name val="Calibri"/>
      <family val="2"/>
      <scheme val="minor"/>
    </font>
    <font>
      <vertAlign val="superscript"/>
      <sz val="12"/>
      <color theme="0"/>
      <name val="Calibri (Body)"/>
    </font>
    <font>
      <vertAlign val="subscript"/>
      <sz val="1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0070C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4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4" fillId="0" borderId="0"/>
    <xf numFmtId="0" fontId="8" fillId="0" borderId="0" applyNumberFormat="0" applyFill="0" applyBorder="0" applyAlignment="0" applyProtection="0"/>
  </cellStyleXfs>
  <cellXfs count="62">
    <xf numFmtId="0" fontId="0" fillId="0" borderId="0" xfId="0"/>
    <xf numFmtId="0" fontId="10" fillId="3" borderId="1" xfId="41" applyFont="1" applyFill="1" applyBorder="1" applyAlignment="1">
      <alignment horizontal="left"/>
    </xf>
    <xf numFmtId="0" fontId="10" fillId="3" borderId="2" xfId="41" applyFont="1" applyFill="1" applyBorder="1" applyAlignment="1">
      <alignment horizontal="center"/>
    </xf>
    <xf numFmtId="0" fontId="10" fillId="3" borderId="2" xfId="41" applyFont="1" applyFill="1" applyBorder="1"/>
    <xf numFmtId="0" fontId="12" fillId="3" borderId="3" xfId="42" applyFont="1" applyFill="1" applyBorder="1" applyAlignment="1">
      <alignment horizontal="center"/>
    </xf>
    <xf numFmtId="0" fontId="13" fillId="3" borderId="4" xfId="42" applyFont="1" applyFill="1" applyBorder="1" applyAlignment="1">
      <alignment horizontal="left"/>
    </xf>
    <xf numFmtId="0" fontId="10" fillId="3" borderId="0" xfId="41" applyFont="1" applyFill="1" applyAlignment="1">
      <alignment horizontal="center"/>
    </xf>
    <xf numFmtId="0" fontId="10" fillId="3" borderId="0" xfId="41" applyFont="1" applyFill="1"/>
    <xf numFmtId="0" fontId="10" fillId="3" borderId="5" xfId="41" applyFont="1" applyFill="1" applyBorder="1" applyAlignment="1">
      <alignment horizontal="center"/>
    </xf>
    <xf numFmtId="0" fontId="10" fillId="3" borderId="7" xfId="42" applyFont="1" applyFill="1" applyBorder="1" applyAlignment="1">
      <alignment horizontal="left"/>
    </xf>
    <xf numFmtId="0" fontId="10" fillId="3" borderId="9" xfId="42" applyFont="1" applyFill="1" applyBorder="1" applyAlignment="1">
      <alignment horizontal="left"/>
    </xf>
    <xf numFmtId="0" fontId="10" fillId="3" borderId="9" xfId="41" applyFont="1" applyFill="1" applyBorder="1"/>
    <xf numFmtId="0" fontId="11" fillId="3" borderId="8" xfId="41" applyFont="1" applyFill="1" applyBorder="1" applyAlignment="1">
      <alignment horizontal="center"/>
    </xf>
    <xf numFmtId="0" fontId="5" fillId="4" borderId="0" xfId="0" applyFont="1" applyFill="1" applyAlignment="1">
      <alignment horizontal="right"/>
    </xf>
    <xf numFmtId="0" fontId="3" fillId="0" borderId="0" xfId="0" applyFont="1"/>
    <xf numFmtId="0" fontId="3" fillId="0" borderId="6" xfId="0" applyFont="1" applyBorder="1"/>
    <xf numFmtId="11" fontId="3" fillId="0" borderId="6" xfId="0" applyNumberFormat="1" applyFont="1" applyBorder="1"/>
    <xf numFmtId="11" fontId="5" fillId="4" borderId="6" xfId="0" applyNumberFormat="1" applyFont="1" applyFill="1" applyBorder="1" applyAlignment="1" applyProtection="1">
      <alignment horizontal="right"/>
      <protection locked="0"/>
    </xf>
    <xf numFmtId="11" fontId="5" fillId="4" borderId="6" xfId="0" applyNumberFormat="1" applyFont="1" applyFill="1" applyBorder="1" applyProtection="1">
      <protection locked="0"/>
    </xf>
    <xf numFmtId="0" fontId="20" fillId="0" borderId="0" xfId="0" applyFont="1"/>
    <xf numFmtId="0" fontId="3" fillId="0" borderId="0" xfId="0" applyFont="1" applyAlignment="1">
      <alignment horizontal="center"/>
    </xf>
    <xf numFmtId="0" fontId="3" fillId="0" borderId="6" xfId="0" applyFont="1" applyBorder="1" applyAlignment="1">
      <alignment horizontal="center"/>
    </xf>
    <xf numFmtId="11" fontId="3" fillId="2" borderId="6" xfId="0" applyNumberFormat="1" applyFont="1" applyFill="1" applyBorder="1"/>
    <xf numFmtId="164" fontId="3" fillId="0" borderId="6" xfId="0" applyNumberFormat="1" applyFont="1" applyBorder="1"/>
    <xf numFmtId="164" fontId="3" fillId="0" borderId="0" xfId="0" applyNumberFormat="1" applyFont="1"/>
    <xf numFmtId="11" fontId="3" fillId="0" borderId="0" xfId="0" applyNumberFormat="1" applyFont="1"/>
    <xf numFmtId="0" fontId="21" fillId="0" borderId="6" xfId="0" applyFont="1" applyBorder="1" applyAlignment="1">
      <alignment horizontal="right"/>
    </xf>
    <xf numFmtId="0" fontId="23" fillId="0" borderId="0" xfId="0" applyFont="1"/>
    <xf numFmtId="0" fontId="4" fillId="3" borderId="0" xfId="41" applyFill="1"/>
    <xf numFmtId="0" fontId="0" fillId="3" borderId="0" xfId="0" applyFill="1"/>
    <xf numFmtId="0" fontId="24" fillId="0" borderId="0" xfId="0" applyFont="1"/>
    <xf numFmtId="0" fontId="2" fillId="0" borderId="6" xfId="0" applyFont="1" applyBorder="1"/>
    <xf numFmtId="0" fontId="2" fillId="0" borderId="6" xfId="0" applyFont="1" applyBorder="1" applyAlignment="1">
      <alignment horizontal="center"/>
    </xf>
    <xf numFmtId="0" fontId="25" fillId="5" borderId="6" xfId="0" applyFont="1" applyFill="1" applyBorder="1" applyAlignment="1">
      <alignment horizontal="center"/>
    </xf>
    <xf numFmtId="0" fontId="25" fillId="5" borderId="6" xfId="0" applyFont="1" applyFill="1" applyBorder="1" applyAlignment="1">
      <alignment horizontal="right"/>
    </xf>
    <xf numFmtId="4" fontId="25" fillId="5" borderId="6" xfId="0" applyNumberFormat="1" applyFont="1" applyFill="1" applyBorder="1" applyAlignment="1">
      <alignment horizontal="right"/>
    </xf>
    <xf numFmtId="165" fontId="25" fillId="5" borderId="6" xfId="0" applyNumberFormat="1" applyFont="1" applyFill="1" applyBorder="1"/>
    <xf numFmtId="0" fontId="2" fillId="0" borderId="0" xfId="0" applyFont="1" applyAlignment="1">
      <alignment horizontal="center"/>
    </xf>
    <xf numFmtId="0" fontId="19" fillId="6" borderId="1" xfId="0" applyFont="1" applyFill="1" applyBorder="1"/>
    <xf numFmtId="0" fontId="3" fillId="6" borderId="2" xfId="0" applyFont="1" applyFill="1" applyBorder="1"/>
    <xf numFmtId="0" fontId="3" fillId="6" borderId="3" xfId="0" applyFont="1" applyFill="1" applyBorder="1"/>
    <xf numFmtId="0" fontId="22" fillId="6" borderId="4" xfId="0" quotePrefix="1" applyFont="1" applyFill="1" applyBorder="1"/>
    <xf numFmtId="0" fontId="3" fillId="6" borderId="0" xfId="0" applyFont="1" applyFill="1"/>
    <xf numFmtId="0" fontId="3" fillId="6" borderId="5" xfId="0" applyFont="1" applyFill="1" applyBorder="1"/>
    <xf numFmtId="0" fontId="22" fillId="6" borderId="7" xfId="0" quotePrefix="1" applyFont="1" applyFill="1" applyBorder="1"/>
    <xf numFmtId="0" fontId="3" fillId="6" borderId="9" xfId="0" applyFont="1" applyFill="1" applyBorder="1"/>
    <xf numFmtId="0" fontId="3" fillId="6" borderId="8" xfId="0" applyFont="1" applyFill="1" applyBorder="1"/>
    <xf numFmtId="0" fontId="3" fillId="3" borderId="0" xfId="0" applyFont="1" applyFill="1"/>
    <xf numFmtId="0" fontId="9" fillId="3" borderId="0" xfId="41" applyFont="1" applyFill="1" applyAlignment="1">
      <alignment horizontal="center" vertical="center" wrapText="1"/>
    </xf>
    <xf numFmtId="0" fontId="14" fillId="3" borderId="1" xfId="42" applyFont="1" applyFill="1" applyBorder="1" applyAlignment="1">
      <alignment horizontal="center"/>
    </xf>
    <xf numFmtId="0" fontId="14" fillId="3" borderId="2" xfId="42" applyFont="1" applyFill="1" applyBorder="1" applyAlignment="1">
      <alignment horizontal="center"/>
    </xf>
    <xf numFmtId="0" fontId="14" fillId="3" borderId="10" xfId="42" applyFont="1" applyFill="1" applyBorder="1" applyAlignment="1">
      <alignment horizontal="center"/>
    </xf>
    <xf numFmtId="0" fontId="15" fillId="3" borderId="4" xfId="0" applyFont="1" applyFill="1" applyBorder="1" applyAlignment="1">
      <alignment horizontal="center"/>
    </xf>
    <xf numFmtId="0" fontId="15" fillId="3" borderId="0" xfId="0" applyFont="1" applyFill="1" applyAlignment="1">
      <alignment horizontal="center"/>
    </xf>
    <xf numFmtId="0" fontId="15" fillId="3" borderId="11" xfId="0" applyFont="1" applyFill="1" applyBorder="1" applyAlignment="1">
      <alignment horizontal="center"/>
    </xf>
    <xf numFmtId="0" fontId="15" fillId="3" borderId="7" xfId="0" applyFont="1" applyFill="1" applyBorder="1" applyAlignment="1">
      <alignment horizontal="center"/>
    </xf>
    <xf numFmtId="0" fontId="15" fillId="3" borderId="9" xfId="0" applyFont="1" applyFill="1" applyBorder="1" applyAlignment="1">
      <alignment horizontal="center"/>
    </xf>
    <xf numFmtId="0" fontId="15" fillId="3" borderId="12" xfId="0" applyFont="1" applyFill="1" applyBorder="1" applyAlignment="1">
      <alignment horizontal="center"/>
    </xf>
    <xf numFmtId="0" fontId="18" fillId="0" borderId="0" xfId="0" applyFont="1" applyAlignment="1">
      <alignment horizontal="center" vertical="center" wrapText="1"/>
    </xf>
    <xf numFmtId="0" fontId="26" fillId="7" borderId="6" xfId="0" applyFont="1" applyFill="1" applyBorder="1" applyAlignment="1">
      <alignment horizontal="center"/>
    </xf>
    <xf numFmtId="0" fontId="26" fillId="7" borderId="6" xfId="0" applyFont="1" applyFill="1" applyBorder="1" applyAlignment="1">
      <alignment horizontal="right"/>
    </xf>
    <xf numFmtId="0" fontId="26" fillId="7" borderId="6" xfId="0" applyFont="1" applyFill="1" applyBorder="1"/>
  </cellXfs>
  <cellStyles count="4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2" xfId="42" xr:uid="{C380AA0A-E10B-1C43-9286-02819B081BC7}"/>
    <cellStyle name="Normal" xfId="0" builtinId="0"/>
    <cellStyle name="Normal 2" xfId="41" xr:uid="{0D0AB34C-A1A9-7D42-A14C-E95ACB658DC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g"/><Relationship Id="rId2" Type="http://schemas.openxmlformats.org/officeDocument/2006/relationships/image" Target="../media/image7.jpeg"/><Relationship Id="rId1" Type="http://schemas.openxmlformats.org/officeDocument/2006/relationships/image" Target="../media/image6.png"/><Relationship Id="rId4"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2</xdr:col>
      <xdr:colOff>596900</xdr:colOff>
      <xdr:row>42</xdr:row>
      <xdr:rowOff>114300</xdr:rowOff>
    </xdr:from>
    <xdr:to>
      <xdr:col>9</xdr:col>
      <xdr:colOff>215900</xdr:colOff>
      <xdr:row>52</xdr:row>
      <xdr:rowOff>25400</xdr:rowOff>
    </xdr:to>
    <xdr:pic>
      <xdr:nvPicPr>
        <xdr:cNvPr id="3" name="Picture 2">
          <a:hlinkClick xmlns:r="http://schemas.openxmlformats.org/officeDocument/2006/relationships" r:id="rId1"/>
          <a:extLst>
            <a:ext uri="{FF2B5EF4-FFF2-40B4-BE49-F238E27FC236}">
              <a16:creationId xmlns:a16="http://schemas.microsoft.com/office/drawing/2014/main" id="{986149BC-8520-4C4B-E9DC-263481011423}"/>
            </a:ext>
          </a:extLst>
        </xdr:cNvPr>
        <xdr:cNvPicPr>
          <a:picLocks noChangeAspect="1"/>
        </xdr:cNvPicPr>
      </xdr:nvPicPr>
      <xdr:blipFill>
        <a:blip xmlns:r="http://schemas.openxmlformats.org/officeDocument/2006/relationships" r:embed="rId2"/>
        <a:stretch>
          <a:fillRect/>
        </a:stretch>
      </xdr:blipFill>
      <xdr:spPr>
        <a:xfrm>
          <a:off x="2247900" y="9969500"/>
          <a:ext cx="5397500" cy="1943100"/>
        </a:xfrm>
        <a:prstGeom prst="rect">
          <a:avLst/>
        </a:prstGeom>
      </xdr:spPr>
    </xdr:pic>
    <xdr:clientData/>
  </xdr:twoCellAnchor>
  <xdr:twoCellAnchor editAs="oneCell">
    <xdr:from>
      <xdr:col>3</xdr:col>
      <xdr:colOff>393700</xdr:colOff>
      <xdr:row>16</xdr:row>
      <xdr:rowOff>63500</xdr:rowOff>
    </xdr:from>
    <xdr:to>
      <xdr:col>8</xdr:col>
      <xdr:colOff>444500</xdr:colOff>
      <xdr:row>36</xdr:row>
      <xdr:rowOff>177800</xdr:rowOff>
    </xdr:to>
    <xdr:pic>
      <xdr:nvPicPr>
        <xdr:cNvPr id="2" name="Picture 1" descr="INSIGHTS IAS | SIMPLIFYING IAS EXAM PREPARATION">
          <a:extLst>
            <a:ext uri="{FF2B5EF4-FFF2-40B4-BE49-F238E27FC236}">
              <a16:creationId xmlns:a16="http://schemas.microsoft.com/office/drawing/2014/main" id="{4FD8C6CE-2B3B-BFA2-AA34-7FE07BD0C9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70200" y="3416300"/>
          <a:ext cx="4178300" cy="417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495300</xdr:colOff>
      <xdr:row>6</xdr:row>
      <xdr:rowOff>152400</xdr:rowOff>
    </xdr:from>
    <xdr:to>
      <xdr:col>7</xdr:col>
      <xdr:colOff>1039696</xdr:colOff>
      <xdr:row>12</xdr:row>
      <xdr:rowOff>228600</xdr:rowOff>
    </xdr:to>
    <xdr:pic>
      <xdr:nvPicPr>
        <xdr:cNvPr id="2" name="Picture 1" descr="velocity in orbit">
          <a:extLst>
            <a:ext uri="{FF2B5EF4-FFF2-40B4-BE49-F238E27FC236}">
              <a16:creationId xmlns:a16="http://schemas.microsoft.com/office/drawing/2014/main" id="{50F38F71-7CF5-9C58-DCA1-8CD6E2EE5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900" y="1676400"/>
          <a:ext cx="2195396"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152399</xdr:colOff>
      <xdr:row>28</xdr:row>
      <xdr:rowOff>76200</xdr:rowOff>
    </xdr:from>
    <xdr:to>
      <xdr:col>7</xdr:col>
      <xdr:colOff>759212</xdr:colOff>
      <xdr:row>35</xdr:row>
      <xdr:rowOff>25400</xdr:rowOff>
    </xdr:to>
    <xdr:pic>
      <xdr:nvPicPr>
        <xdr:cNvPr id="4" name="Picture 3" descr="Electricity - detailed contents">
          <a:extLst>
            <a:ext uri="{FF2B5EF4-FFF2-40B4-BE49-F238E27FC236}">
              <a16:creationId xmlns:a16="http://schemas.microsoft.com/office/drawing/2014/main" id="{15D0866F-865C-F060-ACAF-B900A053F2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97499" y="7188200"/>
          <a:ext cx="1432313" cy="172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190500</xdr:rowOff>
    </xdr:from>
    <xdr:to>
      <xdr:col>7</xdr:col>
      <xdr:colOff>711200</xdr:colOff>
      <xdr:row>62</xdr:row>
      <xdr:rowOff>88900</xdr:rowOff>
    </xdr:to>
    <xdr:pic>
      <xdr:nvPicPr>
        <xdr:cNvPr id="3" name="Picture 2" descr="escape velocity equation #8">
          <a:extLst>
            <a:ext uri="{FF2B5EF4-FFF2-40B4-BE49-F238E27FC236}">
              <a16:creationId xmlns:a16="http://schemas.microsoft.com/office/drawing/2014/main" id="{B91DCC8B-1287-22DD-20FD-6F456FD0E6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5100" y="14528800"/>
          <a:ext cx="153670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1155</xdr:colOff>
      <xdr:row>1</xdr:row>
      <xdr:rowOff>63499</xdr:rowOff>
    </xdr:from>
    <xdr:to>
      <xdr:col>19</xdr:col>
      <xdr:colOff>788555</xdr:colOff>
      <xdr:row>57</xdr:row>
      <xdr:rowOff>152400</xdr:rowOff>
    </xdr:to>
    <xdr:pic>
      <xdr:nvPicPr>
        <xdr:cNvPr id="4" name="Picture 3" descr="Spaceflight | Types of Spacecraft, Trajectories, &amp; Navigation | Britannica">
          <a:extLst>
            <a:ext uri="{FF2B5EF4-FFF2-40B4-BE49-F238E27FC236}">
              <a16:creationId xmlns:a16="http://schemas.microsoft.com/office/drawing/2014/main" id="{5C6F9125-5B0C-E99E-7A59-49FE731E6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6655" y="253999"/>
          <a:ext cx="15646400" cy="107569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254000</xdr:colOff>
      <xdr:row>59</xdr:row>
      <xdr:rowOff>54646</xdr:rowOff>
    </xdr:from>
    <xdr:to>
      <xdr:col>19</xdr:col>
      <xdr:colOff>780106</xdr:colOff>
      <xdr:row>80</xdr:row>
      <xdr:rowOff>66969</xdr:rowOff>
    </xdr:to>
    <xdr:pic>
      <xdr:nvPicPr>
        <xdr:cNvPr id="10" name="Picture 9" descr="The Future of GEO Satellite Services: A Service Provider Perspective">
          <a:extLst>
            <a:ext uri="{FF2B5EF4-FFF2-40B4-BE49-F238E27FC236}">
              <a16:creationId xmlns:a16="http://schemas.microsoft.com/office/drawing/2014/main" id="{A29F8E6C-2910-E799-858C-40E12051EC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0" y="11294146"/>
          <a:ext cx="7130106" cy="4012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558800</xdr:colOff>
      <xdr:row>82</xdr:row>
      <xdr:rowOff>76200</xdr:rowOff>
    </xdr:from>
    <xdr:to>
      <xdr:col>19</xdr:col>
      <xdr:colOff>698500</xdr:colOff>
      <xdr:row>112</xdr:row>
      <xdr:rowOff>143150</xdr:rowOff>
    </xdr:to>
    <xdr:pic>
      <xdr:nvPicPr>
        <xdr:cNvPr id="11" name="Picture 10">
          <a:extLst>
            <a:ext uri="{FF2B5EF4-FFF2-40B4-BE49-F238E27FC236}">
              <a16:creationId xmlns:a16="http://schemas.microsoft.com/office/drawing/2014/main" id="{C1C4768D-A9C3-BB11-BA8F-48F4389C7637}"/>
            </a:ext>
          </a:extLst>
        </xdr:cNvPr>
        <xdr:cNvPicPr>
          <a:picLocks noChangeAspect="1"/>
        </xdr:cNvPicPr>
      </xdr:nvPicPr>
      <xdr:blipFill>
        <a:blip xmlns:r="http://schemas.openxmlformats.org/officeDocument/2006/relationships" r:embed="rId3"/>
        <a:stretch>
          <a:fillRect/>
        </a:stretch>
      </xdr:blipFill>
      <xdr:spPr>
        <a:xfrm>
          <a:off x="9639300" y="15697200"/>
          <a:ext cx="6743700" cy="5781950"/>
        </a:xfrm>
        <a:prstGeom prst="rect">
          <a:avLst/>
        </a:prstGeom>
      </xdr:spPr>
    </xdr:pic>
    <xdr:clientData/>
  </xdr:twoCellAnchor>
  <xdr:twoCellAnchor editAs="oneCell">
    <xdr:from>
      <xdr:col>1</xdr:col>
      <xdr:colOff>12700</xdr:colOff>
      <xdr:row>59</xdr:row>
      <xdr:rowOff>88900</xdr:rowOff>
    </xdr:from>
    <xdr:to>
      <xdr:col>9</xdr:col>
      <xdr:colOff>144642</xdr:colOff>
      <xdr:row>112</xdr:row>
      <xdr:rowOff>50800</xdr:rowOff>
    </xdr:to>
    <xdr:pic>
      <xdr:nvPicPr>
        <xdr:cNvPr id="12" name="Picture 11">
          <a:extLst>
            <a:ext uri="{FF2B5EF4-FFF2-40B4-BE49-F238E27FC236}">
              <a16:creationId xmlns:a16="http://schemas.microsoft.com/office/drawing/2014/main" id="{983908CE-81E0-8A4B-21C0-F8BBF641ECFB}"/>
            </a:ext>
          </a:extLst>
        </xdr:cNvPr>
        <xdr:cNvPicPr>
          <a:picLocks noChangeAspect="1"/>
        </xdr:cNvPicPr>
      </xdr:nvPicPr>
      <xdr:blipFill>
        <a:blip xmlns:r="http://schemas.openxmlformats.org/officeDocument/2006/relationships" r:embed="rId4"/>
        <a:stretch>
          <a:fillRect/>
        </a:stretch>
      </xdr:blipFill>
      <xdr:spPr>
        <a:xfrm>
          <a:off x="838200" y="11328400"/>
          <a:ext cx="6735942" cy="100584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B940F-4CFD-5843-94DF-BBFEAA1B2116}">
  <sheetPr codeName="Sheet4"/>
  <dimension ref="A2:K41"/>
  <sheetViews>
    <sheetView showGridLines="0" tabSelected="1" workbookViewId="0">
      <selection activeCell="B3" sqref="A1:XFD1048576"/>
    </sheetView>
  </sheetViews>
  <sheetFormatPr baseColWidth="10" defaultRowHeight="16" x14ac:dyDescent="0.2"/>
  <cols>
    <col min="1" max="16384" width="10.83203125" style="28"/>
  </cols>
  <sheetData>
    <row r="2" spans="2:11" ht="15" customHeight="1" x14ac:dyDescent="0.2"/>
    <row r="3" spans="2:11" ht="16" customHeight="1" x14ac:dyDescent="0.2">
      <c r="B3" s="48" t="s">
        <v>29</v>
      </c>
      <c r="C3" s="48"/>
      <c r="D3" s="48"/>
      <c r="E3" s="48"/>
      <c r="F3" s="48"/>
      <c r="G3" s="48"/>
      <c r="H3" s="48"/>
      <c r="I3" s="48"/>
      <c r="J3" s="48"/>
      <c r="K3" s="48"/>
    </row>
    <row r="4" spans="2:11" ht="16" customHeight="1" x14ac:dyDescent="0.2">
      <c r="B4" s="48"/>
      <c r="C4" s="48"/>
      <c r="D4" s="48"/>
      <c r="E4" s="48"/>
      <c r="F4" s="48"/>
      <c r="G4" s="48"/>
      <c r="H4" s="48"/>
      <c r="I4" s="48"/>
      <c r="J4" s="48"/>
      <c r="K4" s="48"/>
    </row>
    <row r="5" spans="2:11" ht="16" customHeight="1" x14ac:dyDescent="0.2">
      <c r="B5" s="48"/>
      <c r="C5" s="48"/>
      <c r="D5" s="48"/>
      <c r="E5" s="48"/>
      <c r="F5" s="48"/>
      <c r="G5" s="48"/>
      <c r="H5" s="48"/>
      <c r="I5" s="48"/>
      <c r="J5" s="48"/>
      <c r="K5" s="48"/>
    </row>
    <row r="6" spans="2:11" ht="16" customHeight="1" x14ac:dyDescent="0.2">
      <c r="B6" s="48"/>
      <c r="C6" s="48"/>
      <c r="D6" s="48"/>
      <c r="E6" s="48"/>
      <c r="F6" s="48"/>
      <c r="G6" s="48"/>
      <c r="H6" s="48"/>
      <c r="I6" s="48"/>
      <c r="J6" s="48"/>
      <c r="K6" s="48"/>
    </row>
    <row r="7" spans="2:11" ht="16" customHeight="1" x14ac:dyDescent="0.2">
      <c r="B7" s="48"/>
      <c r="C7" s="48"/>
      <c r="D7" s="48"/>
      <c r="E7" s="48"/>
      <c r="F7" s="48"/>
      <c r="G7" s="48"/>
      <c r="H7" s="48"/>
      <c r="I7" s="48"/>
      <c r="J7" s="48"/>
      <c r="K7" s="48"/>
    </row>
    <row r="8" spans="2:11" ht="16" customHeight="1" x14ac:dyDescent="0.2">
      <c r="B8" s="48"/>
      <c r="C8" s="48"/>
      <c r="D8" s="48"/>
      <c r="E8" s="48"/>
      <c r="F8" s="48"/>
      <c r="G8" s="48"/>
      <c r="H8" s="48"/>
      <c r="I8" s="48"/>
      <c r="J8" s="48"/>
      <c r="K8" s="48"/>
    </row>
    <row r="9" spans="2:11" ht="16" customHeight="1" x14ac:dyDescent="0.2">
      <c r="B9" s="48"/>
      <c r="C9" s="48"/>
      <c r="D9" s="48"/>
      <c r="E9" s="48"/>
      <c r="F9" s="48"/>
      <c r="G9" s="48"/>
      <c r="H9" s="48"/>
      <c r="I9" s="48"/>
      <c r="J9" s="48"/>
      <c r="K9" s="48"/>
    </row>
    <row r="13" spans="2:11" ht="19" x14ac:dyDescent="0.25">
      <c r="D13" s="1" t="s">
        <v>5</v>
      </c>
      <c r="E13" s="2"/>
      <c r="F13" s="3"/>
      <c r="G13" s="3"/>
      <c r="H13" s="3"/>
      <c r="I13" s="4" t="s">
        <v>0</v>
      </c>
    </row>
    <row r="14" spans="2:11" ht="19" x14ac:dyDescent="0.25">
      <c r="D14" s="5"/>
      <c r="E14" s="6"/>
      <c r="F14" s="7"/>
      <c r="G14" s="7"/>
      <c r="H14" s="7"/>
      <c r="I14" s="8"/>
    </row>
    <row r="15" spans="2:11" ht="19" x14ac:dyDescent="0.25">
      <c r="D15" s="9" t="s">
        <v>8</v>
      </c>
      <c r="E15" s="10"/>
      <c r="F15" s="11"/>
      <c r="G15" s="11"/>
      <c r="H15" s="11"/>
      <c r="I15" s="12" t="s">
        <v>1</v>
      </c>
    </row>
    <row r="27" spans="3:4" x14ac:dyDescent="0.2">
      <c r="C27" s="29"/>
    </row>
    <row r="29" spans="3:4" x14ac:dyDescent="0.2">
      <c r="D29" s="29"/>
    </row>
    <row r="38" spans="1:11" x14ac:dyDescent="0.2">
      <c r="A38" s="29"/>
    </row>
    <row r="39" spans="1:11" x14ac:dyDescent="0.2">
      <c r="B39" s="49" t="s">
        <v>2</v>
      </c>
      <c r="C39" s="50"/>
      <c r="D39" s="50"/>
      <c r="E39" s="50"/>
      <c r="F39" s="50"/>
      <c r="G39" s="50"/>
      <c r="H39" s="50"/>
      <c r="I39" s="50"/>
      <c r="J39" s="50"/>
      <c r="K39" s="51"/>
    </row>
    <row r="40" spans="1:11" x14ac:dyDescent="0.2">
      <c r="B40" s="52" t="s">
        <v>3</v>
      </c>
      <c r="C40" s="53"/>
      <c r="D40" s="53"/>
      <c r="E40" s="53"/>
      <c r="F40" s="53"/>
      <c r="G40" s="53"/>
      <c r="H40" s="53"/>
      <c r="I40" s="53"/>
      <c r="J40" s="53"/>
      <c r="K40" s="54"/>
    </row>
    <row r="41" spans="1:11" x14ac:dyDescent="0.2">
      <c r="B41" s="55" t="s">
        <v>4</v>
      </c>
      <c r="C41" s="56"/>
      <c r="D41" s="56"/>
      <c r="E41" s="56"/>
      <c r="F41" s="56"/>
      <c r="G41" s="56"/>
      <c r="H41" s="56"/>
      <c r="I41" s="56"/>
      <c r="J41" s="56"/>
      <c r="K41" s="57"/>
    </row>
  </sheetData>
  <sheetProtection sheet="1" objects="1" scenarios="1"/>
  <mergeCells count="4">
    <mergeCell ref="B3:K9"/>
    <mergeCell ref="B39:K39"/>
    <mergeCell ref="B40:K40"/>
    <mergeCell ref="B41:K41"/>
  </mergeCells>
  <hyperlinks>
    <hyperlink ref="I13" r:id="rId1" xr:uid="{60E68FAD-CE54-204D-BE8F-AA8992F34899}"/>
    <hyperlink ref="B39" r:id="rId2" display="http://www.astronomy-morsels.ch/" xr:uid="{658673F1-EC19-9849-A093-CD89D563BEA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9C28-6BB3-FB4B-AA7F-57563878545B}">
  <dimension ref="A1:V72"/>
  <sheetViews>
    <sheetView showGridLines="0" workbookViewId="0">
      <selection activeCell="M23" sqref="M23"/>
    </sheetView>
  </sheetViews>
  <sheetFormatPr baseColWidth="10" defaultRowHeight="16" x14ac:dyDescent="0.2"/>
  <cols>
    <col min="1" max="3" width="10.83203125" style="14"/>
    <col min="4" max="4" width="13.33203125" style="14" customWidth="1"/>
    <col min="5" max="5" width="12.1640625" style="14" bestFit="1" customWidth="1"/>
    <col min="6" max="6" width="10.83203125" style="14" customWidth="1"/>
    <col min="7" max="7" width="10.83203125" style="14"/>
    <col min="8" max="8" width="17.5" style="14" customWidth="1"/>
    <col min="9" max="9" width="12.33203125" style="14" customWidth="1"/>
    <col min="10" max="10" width="3.33203125" style="14" customWidth="1"/>
    <col min="11" max="11" width="10.83203125" style="14"/>
    <col min="12" max="12" width="13.33203125" style="14" customWidth="1"/>
    <col min="13" max="13" width="14.83203125" style="14" customWidth="1"/>
    <col min="14" max="14" width="13.33203125" style="14" customWidth="1"/>
    <col min="15" max="15" width="12.83203125" style="14" customWidth="1"/>
    <col min="16" max="22" width="10.83203125" style="14"/>
  </cols>
  <sheetData>
    <row r="1" spans="2:15" ht="20" customHeight="1" x14ac:dyDescent="0.2">
      <c r="J1" s="47"/>
    </row>
    <row r="2" spans="2:15" ht="20" customHeight="1" x14ac:dyDescent="0.25">
      <c r="B2" s="27" t="s">
        <v>36</v>
      </c>
      <c r="J2" s="47"/>
    </row>
    <row r="3" spans="2:15" ht="20" customHeight="1" x14ac:dyDescent="0.2">
      <c r="J3" s="47"/>
    </row>
    <row r="4" spans="2:15" ht="20" customHeight="1" x14ac:dyDescent="0.25">
      <c r="B4" s="19" t="s">
        <v>31</v>
      </c>
      <c r="J4" s="47"/>
      <c r="L4" s="59" t="s">
        <v>53</v>
      </c>
      <c r="M4" s="60" t="s">
        <v>59</v>
      </c>
      <c r="N4" s="60" t="s">
        <v>56</v>
      </c>
      <c r="O4" s="61" t="s">
        <v>60</v>
      </c>
    </row>
    <row r="5" spans="2:15" ht="20" customHeight="1" x14ac:dyDescent="0.2">
      <c r="J5" s="47"/>
      <c r="L5" s="33" t="s">
        <v>38</v>
      </c>
      <c r="M5" s="35">
        <v>1989100000</v>
      </c>
      <c r="N5" s="35">
        <v>695508</v>
      </c>
      <c r="O5" s="36">
        <v>617.5</v>
      </c>
    </row>
    <row r="6" spans="2:15" ht="20" customHeight="1" x14ac:dyDescent="0.2">
      <c r="D6" s="13" t="s">
        <v>7</v>
      </c>
      <c r="E6" s="20" t="s">
        <v>11</v>
      </c>
      <c r="J6" s="47"/>
      <c r="L6" s="33" t="s">
        <v>39</v>
      </c>
      <c r="M6" s="35">
        <v>330.11</v>
      </c>
      <c r="N6" s="35">
        <v>2439.4</v>
      </c>
      <c r="O6" s="36">
        <v>4.3</v>
      </c>
    </row>
    <row r="7" spans="2:15" ht="20" customHeight="1" x14ac:dyDescent="0.25">
      <c r="C7" s="15" t="s">
        <v>23</v>
      </c>
      <c r="D7" s="17">
        <v>5.9700000000000003E+24</v>
      </c>
      <c r="E7" s="21" t="s">
        <v>13</v>
      </c>
      <c r="J7" s="47"/>
      <c r="L7" s="33" t="s">
        <v>40</v>
      </c>
      <c r="M7" s="35">
        <v>4867.5</v>
      </c>
      <c r="N7" s="35">
        <v>6052</v>
      </c>
      <c r="O7" s="36">
        <v>10.3</v>
      </c>
    </row>
    <row r="8" spans="2:15" ht="20" customHeight="1" x14ac:dyDescent="0.25">
      <c r="C8" s="15" t="s">
        <v>24</v>
      </c>
      <c r="D8" s="26" t="s">
        <v>30</v>
      </c>
      <c r="E8" s="21" t="s">
        <v>13</v>
      </c>
      <c r="H8"/>
      <c r="J8" s="47"/>
      <c r="L8" s="33" t="s">
        <v>41</v>
      </c>
      <c r="M8" s="35">
        <v>5972.4</v>
      </c>
      <c r="N8" s="35">
        <v>6371</v>
      </c>
      <c r="O8" s="36">
        <v>11.2</v>
      </c>
    </row>
    <row r="9" spans="2:15" ht="20" customHeight="1" x14ac:dyDescent="0.2">
      <c r="C9" s="15" t="s">
        <v>9</v>
      </c>
      <c r="D9" s="18">
        <v>6371000</v>
      </c>
      <c r="E9" s="21" t="s">
        <v>12</v>
      </c>
      <c r="J9" s="47"/>
      <c r="L9" s="33" t="s">
        <v>42</v>
      </c>
      <c r="M9" s="35">
        <v>73.459999999999994</v>
      </c>
      <c r="N9" s="35">
        <v>1737.5</v>
      </c>
      <c r="O9" s="36">
        <v>2.4</v>
      </c>
    </row>
    <row r="10" spans="2:15" ht="20" customHeight="1" x14ac:dyDescent="0.2">
      <c r="C10" s="15" t="s">
        <v>10</v>
      </c>
      <c r="D10" s="16">
        <v>6.6729999999999999E-11</v>
      </c>
      <c r="E10" s="21" t="s">
        <v>14</v>
      </c>
      <c r="J10" s="47"/>
      <c r="L10" s="33" t="s">
        <v>43</v>
      </c>
      <c r="M10" s="35">
        <v>641.71</v>
      </c>
      <c r="N10" s="35">
        <v>3389.5</v>
      </c>
      <c r="O10" s="36">
        <v>5</v>
      </c>
    </row>
    <row r="11" spans="2:15" ht="20" customHeight="1" x14ac:dyDescent="0.2">
      <c r="E11" s="20"/>
      <c r="J11" s="47"/>
      <c r="L11" s="33" t="s">
        <v>44</v>
      </c>
      <c r="M11" s="35">
        <v>1898187</v>
      </c>
      <c r="N11" s="35">
        <v>69911</v>
      </c>
      <c r="O11" s="36">
        <v>59.5</v>
      </c>
    </row>
    <row r="12" spans="2:15" ht="20" customHeight="1" x14ac:dyDescent="0.2">
      <c r="C12" s="15" t="s">
        <v>6</v>
      </c>
      <c r="D12" s="22">
        <f>SQRT(D10*D7/D9)</f>
        <v>7907.5860292852831</v>
      </c>
      <c r="E12" s="21" t="s">
        <v>15</v>
      </c>
      <c r="F12" s="37" t="s">
        <v>58</v>
      </c>
      <c r="J12" s="47"/>
      <c r="L12" s="33" t="s">
        <v>45</v>
      </c>
      <c r="M12" s="35">
        <v>568317</v>
      </c>
      <c r="N12" s="35">
        <v>58232</v>
      </c>
      <c r="O12" s="36">
        <v>35.6</v>
      </c>
    </row>
    <row r="13" spans="2:15" ht="20" customHeight="1" x14ac:dyDescent="0.2">
      <c r="J13" s="47"/>
      <c r="L13" s="33" t="s">
        <v>46</v>
      </c>
      <c r="M13" s="35">
        <v>86813</v>
      </c>
      <c r="N13" s="35">
        <v>25362</v>
      </c>
      <c r="O13" s="36">
        <v>21.2</v>
      </c>
    </row>
    <row r="14" spans="2:15" ht="20" customHeight="1" x14ac:dyDescent="0.2">
      <c r="J14" s="47"/>
      <c r="L14" s="33" t="s">
        <v>47</v>
      </c>
      <c r="M14" s="35">
        <v>102413</v>
      </c>
      <c r="N14" s="35">
        <v>24622</v>
      </c>
      <c r="O14" s="36">
        <v>23.6</v>
      </c>
    </row>
    <row r="15" spans="2:15" ht="20" customHeight="1" x14ac:dyDescent="0.25">
      <c r="B15" s="19" t="s">
        <v>16</v>
      </c>
      <c r="J15" s="47"/>
      <c r="L15" s="33" t="s">
        <v>48</v>
      </c>
      <c r="M15" s="35">
        <v>13.03</v>
      </c>
      <c r="N15" s="35">
        <v>1188.3</v>
      </c>
      <c r="O15" s="36">
        <v>3.9</v>
      </c>
    </row>
    <row r="16" spans="2:15" ht="20" customHeight="1" x14ac:dyDescent="0.2">
      <c r="B16" s="58"/>
      <c r="C16" s="58"/>
      <c r="J16" s="47"/>
      <c r="L16" s="33" t="s">
        <v>49</v>
      </c>
      <c r="M16" s="33" t="s">
        <v>55</v>
      </c>
      <c r="N16" s="33" t="s">
        <v>55</v>
      </c>
      <c r="O16" s="34" t="s">
        <v>50</v>
      </c>
    </row>
    <row r="17" spans="2:17" ht="20" customHeight="1" x14ac:dyDescent="0.2">
      <c r="D17" s="13" t="s">
        <v>7</v>
      </c>
      <c r="E17" s="20" t="s">
        <v>11</v>
      </c>
      <c r="J17" s="47"/>
      <c r="L17" s="33" t="s">
        <v>51</v>
      </c>
      <c r="M17" s="33" t="s">
        <v>55</v>
      </c>
      <c r="N17" s="33" t="s">
        <v>55</v>
      </c>
      <c r="O17" s="34" t="s">
        <v>52</v>
      </c>
    </row>
    <row r="18" spans="2:17" ht="20" customHeight="1" x14ac:dyDescent="0.25">
      <c r="C18" s="15" t="s">
        <v>23</v>
      </c>
      <c r="D18" s="17">
        <v>5.9700000000000003E+24</v>
      </c>
      <c r="E18" s="21" t="s">
        <v>13</v>
      </c>
      <c r="J18" s="47"/>
    </row>
    <row r="19" spans="2:17" ht="20" customHeight="1" x14ac:dyDescent="0.25">
      <c r="C19" s="15" t="s">
        <v>24</v>
      </c>
      <c r="D19" s="26" t="s">
        <v>30</v>
      </c>
      <c r="E19" s="21" t="s">
        <v>13</v>
      </c>
      <c r="J19" s="47"/>
    </row>
    <row r="20" spans="2:17" ht="20" customHeight="1" x14ac:dyDescent="0.2">
      <c r="C20" s="15" t="s">
        <v>9</v>
      </c>
      <c r="D20" s="18">
        <v>6371000</v>
      </c>
      <c r="E20" s="21" t="s">
        <v>12</v>
      </c>
      <c r="J20" s="47"/>
    </row>
    <row r="21" spans="2:17" ht="20" customHeight="1" x14ac:dyDescent="0.2">
      <c r="C21" s="15" t="s">
        <v>10</v>
      </c>
      <c r="D21" s="16">
        <v>6.6729999999999999E-11</v>
      </c>
      <c r="E21" s="21" t="s">
        <v>14</v>
      </c>
      <c r="J21" s="47"/>
    </row>
    <row r="22" spans="2:17" ht="20" customHeight="1" x14ac:dyDescent="0.2">
      <c r="E22" s="20"/>
      <c r="J22" s="47"/>
      <c r="Q22"/>
    </row>
    <row r="23" spans="2:17" ht="20" customHeight="1" x14ac:dyDescent="0.2">
      <c r="C23" s="15" t="s">
        <v>18</v>
      </c>
      <c r="D23" s="22">
        <f>D21*D18/POWER(D20,2)</f>
        <v>9.8147726904014743</v>
      </c>
      <c r="E23" s="21" t="s">
        <v>15</v>
      </c>
      <c r="J23" s="47"/>
    </row>
    <row r="24" spans="2:17" ht="20" customHeight="1" x14ac:dyDescent="0.2">
      <c r="J24" s="47"/>
    </row>
    <row r="25" spans="2:17" ht="20" customHeight="1" x14ac:dyDescent="0.2">
      <c r="J25" s="47"/>
    </row>
    <row r="26" spans="2:17" ht="20" customHeight="1" x14ac:dyDescent="0.25">
      <c r="B26" s="19" t="s">
        <v>17</v>
      </c>
      <c r="J26" s="47"/>
    </row>
    <row r="27" spans="2:17" ht="20" customHeight="1" x14ac:dyDescent="0.2">
      <c r="J27" s="47"/>
    </row>
    <row r="28" spans="2:17" ht="20" customHeight="1" x14ac:dyDescent="0.2">
      <c r="D28" s="13" t="s">
        <v>7</v>
      </c>
      <c r="E28" s="20" t="s">
        <v>11</v>
      </c>
      <c r="J28" s="47"/>
    </row>
    <row r="29" spans="2:17" ht="20" customHeight="1" x14ac:dyDescent="0.25">
      <c r="C29" s="15" t="s">
        <v>23</v>
      </c>
      <c r="D29" s="17">
        <v>5.9700000000000003E+24</v>
      </c>
      <c r="E29" s="21" t="s">
        <v>13</v>
      </c>
      <c r="J29" s="47"/>
    </row>
    <row r="30" spans="2:17" ht="20" customHeight="1" x14ac:dyDescent="0.25">
      <c r="C30" s="15" t="s">
        <v>24</v>
      </c>
      <c r="D30" s="26" t="s">
        <v>30</v>
      </c>
      <c r="E30" s="21" t="s">
        <v>13</v>
      </c>
      <c r="J30" s="47"/>
    </row>
    <row r="31" spans="2:17" ht="20" customHeight="1" x14ac:dyDescent="0.2">
      <c r="C31" s="15" t="s">
        <v>9</v>
      </c>
      <c r="D31" s="18">
        <v>6371000</v>
      </c>
      <c r="E31" s="21" t="s">
        <v>12</v>
      </c>
      <c r="J31" s="47"/>
    </row>
    <row r="32" spans="2:17" ht="20" customHeight="1" x14ac:dyDescent="0.2">
      <c r="C32" s="15" t="s">
        <v>10</v>
      </c>
      <c r="D32" s="16">
        <v>6.6729999999999999E-11</v>
      </c>
      <c r="E32" s="21" t="s">
        <v>14</v>
      </c>
      <c r="I32"/>
      <c r="J32" s="47"/>
    </row>
    <row r="33" spans="2:10" ht="20" customHeight="1" x14ac:dyDescent="0.2">
      <c r="E33" s="20"/>
      <c r="J33" s="47"/>
    </row>
    <row r="34" spans="2:10" ht="20" customHeight="1" x14ac:dyDescent="0.2">
      <c r="C34" s="15" t="s">
        <v>19</v>
      </c>
      <c r="D34" s="22">
        <f>2*PI()*SQRT(POWER(D31,3)/(D32*D29))</f>
        <v>5062.2495213825978</v>
      </c>
      <c r="E34" s="21" t="s">
        <v>20</v>
      </c>
      <c r="F34" s="37" t="s">
        <v>58</v>
      </c>
      <c r="G34" s="25"/>
      <c r="J34" s="47"/>
    </row>
    <row r="35" spans="2:10" ht="20" customHeight="1" x14ac:dyDescent="0.2">
      <c r="D35" s="23">
        <f>D34/3600</f>
        <v>1.4061804226062771</v>
      </c>
      <c r="E35" s="32" t="s">
        <v>57</v>
      </c>
      <c r="G35" s="25"/>
      <c r="J35" s="47"/>
    </row>
    <row r="36" spans="2:10" ht="20" customHeight="1" x14ac:dyDescent="0.2">
      <c r="D36" s="23">
        <f>D34/(24*3600)</f>
        <v>5.8590850941928216E-2</v>
      </c>
      <c r="E36" s="21" t="s">
        <v>21</v>
      </c>
      <c r="J36" s="47"/>
    </row>
    <row r="37" spans="2:10" ht="20" customHeight="1" x14ac:dyDescent="0.2">
      <c r="D37" s="23">
        <f>D36/365.24</f>
        <v>1.6041739935912882E-4</v>
      </c>
      <c r="E37" s="21" t="s">
        <v>22</v>
      </c>
      <c r="J37" s="47"/>
    </row>
    <row r="38" spans="2:10" ht="20" customHeight="1" x14ac:dyDescent="0.2">
      <c r="D38" s="24"/>
      <c r="E38" s="20"/>
      <c r="J38" s="47"/>
    </row>
    <row r="39" spans="2:10" ht="20" customHeight="1" x14ac:dyDescent="0.2">
      <c r="J39" s="47"/>
    </row>
    <row r="40" spans="2:10" ht="20" customHeight="1" x14ac:dyDescent="0.25">
      <c r="B40" s="19" t="s">
        <v>28</v>
      </c>
      <c r="J40" s="47"/>
    </row>
    <row r="41" spans="2:10" ht="20" customHeight="1" x14ac:dyDescent="0.2">
      <c r="J41" s="47"/>
    </row>
    <row r="42" spans="2:10" ht="20" customHeight="1" x14ac:dyDescent="0.2">
      <c r="D42" s="13" t="s">
        <v>7</v>
      </c>
      <c r="E42" s="20" t="s">
        <v>11</v>
      </c>
      <c r="J42" s="47"/>
    </row>
    <row r="43" spans="2:10" ht="20" customHeight="1" x14ac:dyDescent="0.25">
      <c r="C43" s="15" t="s">
        <v>23</v>
      </c>
      <c r="D43" s="17">
        <v>5.9700000000000003E+24</v>
      </c>
      <c r="E43" s="21" t="s">
        <v>13</v>
      </c>
      <c r="J43" s="47"/>
    </row>
    <row r="44" spans="2:10" ht="20" customHeight="1" x14ac:dyDescent="0.25">
      <c r="C44" s="15" t="s">
        <v>24</v>
      </c>
      <c r="D44" s="26" t="s">
        <v>30</v>
      </c>
      <c r="E44" s="21" t="s">
        <v>13</v>
      </c>
      <c r="J44" s="47"/>
    </row>
    <row r="45" spans="2:10" ht="20" customHeight="1" x14ac:dyDescent="0.2">
      <c r="C45" s="15" t="s">
        <v>6</v>
      </c>
      <c r="D45" s="18">
        <v>7.91</v>
      </c>
      <c r="E45" s="21" t="s">
        <v>25</v>
      </c>
      <c r="J45" s="47"/>
    </row>
    <row r="46" spans="2:10" ht="20" customHeight="1" x14ac:dyDescent="0.2">
      <c r="C46" s="15" t="s">
        <v>10</v>
      </c>
      <c r="D46" s="16">
        <v>6.6729999999999999E-11</v>
      </c>
      <c r="E46" s="21" t="s">
        <v>14</v>
      </c>
      <c r="J46" s="47"/>
    </row>
    <row r="47" spans="2:10" ht="20" customHeight="1" x14ac:dyDescent="0.2">
      <c r="C47" s="15" t="s">
        <v>26</v>
      </c>
      <c r="D47" s="16">
        <v>149597870.69999999</v>
      </c>
      <c r="E47" s="21" t="s">
        <v>27</v>
      </c>
      <c r="J47" s="47"/>
    </row>
    <row r="48" spans="2:10" ht="20" customHeight="1" x14ac:dyDescent="0.2">
      <c r="E48" s="20"/>
      <c r="J48" s="47"/>
    </row>
    <row r="49" spans="2:17" x14ac:dyDescent="0.2">
      <c r="C49" s="15" t="s">
        <v>9</v>
      </c>
      <c r="D49" s="22">
        <f>POWER(10,-6)*D46*D43/POWER(D45,2)</f>
        <v>6367111.994770498</v>
      </c>
      <c r="E49" s="21" t="s">
        <v>12</v>
      </c>
      <c r="J49" s="47"/>
    </row>
    <row r="50" spans="2:17" x14ac:dyDescent="0.2">
      <c r="D50" s="16">
        <f>D49/(POWER(10,3)*D47)</f>
        <v>4.2561514846283825E-5</v>
      </c>
      <c r="E50" s="21" t="s">
        <v>26</v>
      </c>
      <c r="J50" s="47"/>
    </row>
    <row r="51" spans="2:17" x14ac:dyDescent="0.2">
      <c r="J51" s="47"/>
    </row>
    <row r="52" spans="2:17" x14ac:dyDescent="0.2">
      <c r="J52" s="47"/>
    </row>
    <row r="53" spans="2:17" ht="21" x14ac:dyDescent="0.25">
      <c r="B53" s="19" t="s">
        <v>37</v>
      </c>
      <c r="J53" s="47"/>
      <c r="Q53"/>
    </row>
    <row r="54" spans="2:17" x14ac:dyDescent="0.2">
      <c r="J54" s="47"/>
    </row>
    <row r="55" spans="2:17" x14ac:dyDescent="0.2">
      <c r="D55" s="13" t="s">
        <v>7</v>
      </c>
      <c r="E55" s="20" t="s">
        <v>11</v>
      </c>
      <c r="J55" s="47"/>
    </row>
    <row r="56" spans="2:17" ht="18" x14ac:dyDescent="0.25">
      <c r="C56" s="15" t="s">
        <v>23</v>
      </c>
      <c r="D56" s="17">
        <v>5.9700000000000003E+24</v>
      </c>
      <c r="E56" s="21" t="s">
        <v>13</v>
      </c>
      <c r="J56" s="47"/>
    </row>
    <row r="57" spans="2:17" ht="18" x14ac:dyDescent="0.25">
      <c r="C57" s="15" t="s">
        <v>24</v>
      </c>
      <c r="D57" s="26" t="s">
        <v>30</v>
      </c>
      <c r="E57" s="21" t="s">
        <v>13</v>
      </c>
      <c r="J57" s="47"/>
    </row>
    <row r="58" spans="2:17" x14ac:dyDescent="0.2">
      <c r="C58" s="15" t="s">
        <v>9</v>
      </c>
      <c r="D58" s="18">
        <v>6371000</v>
      </c>
      <c r="E58" s="21" t="s">
        <v>12</v>
      </c>
      <c r="J58" s="47"/>
    </row>
    <row r="59" spans="2:17" ht="19" x14ac:dyDescent="0.2">
      <c r="C59" s="15" t="s">
        <v>10</v>
      </c>
      <c r="D59" s="16">
        <v>6.6729999999999999E-11</v>
      </c>
      <c r="E59" s="21" t="s">
        <v>14</v>
      </c>
      <c r="J59" s="47"/>
    </row>
    <row r="60" spans="2:17" x14ac:dyDescent="0.2">
      <c r="E60" s="20"/>
      <c r="J60" s="47"/>
    </row>
    <row r="61" spans="2:17" ht="20" x14ac:dyDescent="0.25">
      <c r="C61" s="31" t="s">
        <v>54</v>
      </c>
      <c r="D61" s="22">
        <f>SQRT(2*(D59*D56/D58))</f>
        <v>11183.015408247258</v>
      </c>
      <c r="E61" s="21" t="s">
        <v>15</v>
      </c>
      <c r="F61" s="37" t="s">
        <v>58</v>
      </c>
      <c r="J61" s="47"/>
    </row>
    <row r="62" spans="2:17" ht="19" x14ac:dyDescent="0.2">
      <c r="D62" s="16">
        <f>D61/1000</f>
        <v>11.183015408247257</v>
      </c>
      <c r="E62" s="32" t="s">
        <v>25</v>
      </c>
      <c r="J62" s="47"/>
    </row>
    <row r="63" spans="2:17" x14ac:dyDescent="0.2">
      <c r="J63" s="47"/>
    </row>
    <row r="69" spans="2:12" ht="19" x14ac:dyDescent="0.25">
      <c r="B69" s="38" t="s">
        <v>32</v>
      </c>
      <c r="C69" s="39"/>
      <c r="D69" s="39"/>
      <c r="E69" s="39"/>
      <c r="F69" s="39"/>
      <c r="G69" s="39"/>
      <c r="H69" s="39"/>
      <c r="I69" s="39"/>
      <c r="J69" s="39"/>
      <c r="K69" s="39"/>
      <c r="L69" s="40"/>
    </row>
    <row r="70" spans="2:12" s="14" customFormat="1" ht="19" x14ac:dyDescent="0.25">
      <c r="B70" s="41" t="s">
        <v>33</v>
      </c>
      <c r="C70" s="42"/>
      <c r="D70" s="42"/>
      <c r="E70" s="42"/>
      <c r="F70" s="42"/>
      <c r="G70" s="42"/>
      <c r="H70" s="42"/>
      <c r="I70" s="42"/>
      <c r="J70" s="42"/>
      <c r="K70" s="42"/>
      <c r="L70" s="43"/>
    </row>
    <row r="71" spans="2:12" s="14" customFormat="1" ht="19" x14ac:dyDescent="0.25">
      <c r="B71" s="41" t="s">
        <v>34</v>
      </c>
      <c r="C71" s="42"/>
      <c r="D71" s="42"/>
      <c r="E71" s="42"/>
      <c r="F71" s="42"/>
      <c r="G71" s="42"/>
      <c r="H71" s="42"/>
      <c r="I71" s="42"/>
      <c r="J71" s="42"/>
      <c r="K71" s="42"/>
      <c r="L71" s="43"/>
    </row>
    <row r="72" spans="2:12" s="14" customFormat="1" ht="19" x14ac:dyDescent="0.25">
      <c r="B72" s="44" t="s">
        <v>35</v>
      </c>
      <c r="C72" s="45"/>
      <c r="D72" s="45"/>
      <c r="E72" s="45"/>
      <c r="F72" s="45"/>
      <c r="G72" s="45"/>
      <c r="H72" s="45"/>
      <c r="I72" s="45"/>
      <c r="J72" s="45"/>
      <c r="K72" s="45"/>
      <c r="L72" s="46"/>
    </row>
  </sheetData>
  <sheetProtection sheet="1" objects="1" scenarios="1"/>
  <mergeCells count="1">
    <mergeCell ref="B16:C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31BA-D2AB-EC47-B03D-92606D1D2FE1}">
  <dimension ref="B133:C133"/>
  <sheetViews>
    <sheetView showGridLines="0" workbookViewId="0">
      <selection activeCell="K97" sqref="K97"/>
    </sheetView>
  </sheetViews>
  <sheetFormatPr baseColWidth="10" defaultRowHeight="15" x14ac:dyDescent="0.2"/>
  <sheetData>
    <row r="133" spans="2:3" x14ac:dyDescent="0.2">
      <c r="B133" s="30"/>
      <c r="C133" s="30"/>
    </row>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Satellite Orbits</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Satellite Orbit</dc:title>
  <dc:subject/>
  <dc:creator>Anton Viola</dc:creator>
  <cp:keywords/>
  <dc:description/>
  <cp:lastModifiedBy>Anton Viola</cp:lastModifiedBy>
  <dcterms:created xsi:type="dcterms:W3CDTF">2009-01-01T15:24:05Z</dcterms:created>
  <dcterms:modified xsi:type="dcterms:W3CDTF">2024-05-15T17:59:00Z</dcterms:modified>
  <cp:category/>
</cp:coreProperties>
</file>